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345" windowHeight="4470" tabRatio="465"/>
  </bookViews>
  <sheets>
    <sheet name="CONTRATO JAN" sheetId="8" r:id="rId1"/>
  </sheets>
  <calcPr calcId="125725"/>
</workbook>
</file>

<file path=xl/calcChain.xml><?xml version="1.0" encoding="utf-8"?>
<calcChain xmlns="http://schemas.openxmlformats.org/spreadsheetml/2006/main">
  <c r="M22" i="8"/>
  <c r="Q22"/>
  <c r="N32"/>
  <c r="L32"/>
  <c r="Q31"/>
  <c r="Q30"/>
  <c r="O30"/>
  <c r="Q29"/>
  <c r="Q28"/>
  <c r="Q27"/>
  <c r="Q26"/>
  <c r="P26"/>
  <c r="Q25"/>
  <c r="Q24"/>
  <c r="O22"/>
  <c r="Q21"/>
  <c r="O21"/>
  <c r="Q20"/>
  <c r="Q19"/>
  <c r="Q18"/>
  <c r="P18"/>
  <c r="P17"/>
  <c r="O17"/>
  <c r="Q17"/>
  <c r="Q16"/>
  <c r="P16"/>
  <c r="Q15"/>
  <c r="Q14"/>
  <c r="Q13"/>
  <c r="P13"/>
  <c r="O13"/>
  <c r="O32"/>
  <c r="M32"/>
</calcChain>
</file>

<file path=xl/sharedStrings.xml><?xml version="1.0" encoding="utf-8"?>
<sst xmlns="http://schemas.openxmlformats.org/spreadsheetml/2006/main" count="138" uniqueCount="117">
  <si>
    <t>GOVERNO DO ESTADO DE SERGIPE</t>
  </si>
  <si>
    <t>OBJETO</t>
  </si>
  <si>
    <t>DATA 
INÍCIO DA VIGÊNCIA</t>
  </si>
  <si>
    <t>DATA
TÉRMINO VIGÊNCIA ATUAL</t>
  </si>
  <si>
    <t>Nº PARECER JURÍDICO</t>
  </si>
  <si>
    <t>Nº DA NOTA DE EMPENHO</t>
  </si>
  <si>
    <t>% DE EXECUÇÃO</t>
  </si>
  <si>
    <t>TOTAL GERAL</t>
  </si>
  <si>
    <t>Fonte de dados: Sistema I-GESP</t>
  </si>
  <si>
    <t>PLANILHA DE ACOMPANHAMENTO DA EXECUÇÃO DOS CONTRATOS</t>
  </si>
  <si>
    <t>Nº CONTRATO</t>
  </si>
  <si>
    <t>Nº DA LICITAÇÃO</t>
  </si>
  <si>
    <t>MODALIDADE</t>
  </si>
  <si>
    <t>FORNECEDOR</t>
  </si>
  <si>
    <t>CNPJ</t>
  </si>
  <si>
    <t>FISCAL DO CONTRATO</t>
  </si>
  <si>
    <t>VALOR DO CONTRATO</t>
  </si>
  <si>
    <t>VALOR REFERENTE ADITIVO DO CONTRATO</t>
  </si>
  <si>
    <t>VALOR REFERENTE REAJUSTE DO CONTRATO</t>
  </si>
  <si>
    <t>VALOR LIQUIDADO</t>
  </si>
  <si>
    <t>VALOR PAGO</t>
  </si>
  <si>
    <t xml:space="preserve">  ¢ % de Execução = Valor liquidado x 100 / valor do contrato + valor do reajuste + valor do aditivo</t>
  </si>
  <si>
    <t>Concorrência</t>
  </si>
  <si>
    <t>01/2019</t>
  </si>
  <si>
    <t>AMT Projetos e Serviços Ltda</t>
  </si>
  <si>
    <t>0921/2018 de 02/02/2018,  8812/2018 12/10/2018 e 2265 de 25/04/2019</t>
  </si>
  <si>
    <t>86.808.243/0001-76</t>
  </si>
  <si>
    <t xml:space="preserve">Localyne Transporte Turismo Ltda </t>
  </si>
  <si>
    <t xml:space="preserve">Trivale Administracao </t>
  </si>
  <si>
    <t>267/2018</t>
  </si>
  <si>
    <t>P. Eletrônico</t>
  </si>
  <si>
    <t>Jane Silva Amaral</t>
  </si>
  <si>
    <t xml:space="preserve">Dispensa Presencial </t>
  </si>
  <si>
    <t>Alessandra Rocha Britto</t>
  </si>
  <si>
    <t>00.604.122/0001-97</t>
  </si>
  <si>
    <t>Serviço de  Fornecimento de Ticket Combustível</t>
  </si>
  <si>
    <t>Locação de Veículos Automotores</t>
  </si>
  <si>
    <t>Alexsandra Lima F. dos Santos</t>
  </si>
  <si>
    <t>262/2018</t>
  </si>
  <si>
    <t>Criativa Comercio Ltda</t>
  </si>
  <si>
    <t>Serviço de Locação de Scanner</t>
  </si>
  <si>
    <t>Cíntia Fiel Trefigilio de Souza</t>
  </si>
  <si>
    <t>Serviço de Impressão e Reprografia de Documentos</t>
  </si>
  <si>
    <t>06.030.018/0001-12</t>
  </si>
  <si>
    <t>Claudia Gardênia Alves de Lima Araújo</t>
  </si>
  <si>
    <t>Serviço de Propaganda e Publicidade Legal Institucional</t>
  </si>
  <si>
    <t>Concorrência Pública</t>
  </si>
  <si>
    <t>01/2017</t>
  </si>
  <si>
    <t>33.000.118/0001-79</t>
  </si>
  <si>
    <t>05.423.963/0001-11</t>
  </si>
  <si>
    <t>Dispensa de Licitação</t>
  </si>
  <si>
    <t>Telemar Norte Leste S/A</t>
  </si>
  <si>
    <t>ARP - 74/2018 Contrato Centralizado</t>
  </si>
  <si>
    <t>530/2019</t>
  </si>
  <si>
    <t>28/2019 Contrato Centralizado</t>
  </si>
  <si>
    <t>122/2019</t>
  </si>
  <si>
    <t>Pregão Eletrônico</t>
  </si>
  <si>
    <t>Locadora Viva Ltda Me</t>
  </si>
  <si>
    <t>09.440.071/0001-80</t>
  </si>
  <si>
    <t>13/2019 Contrato Centralizado</t>
  </si>
  <si>
    <t>Luiz Melo e Cia Ltda</t>
  </si>
  <si>
    <t>00.299.160/0001-83</t>
  </si>
  <si>
    <t>Execução sob o Regime de Empreitada Por Preço Unitário para os serviços de Construção do Centro Vocacional Tecnológico (CVT) Povoado Crasto – Santa Luzia do Itanhy/SE</t>
  </si>
  <si>
    <t>38/2019 Contrato Centralizado</t>
  </si>
  <si>
    <t>746/2019</t>
  </si>
  <si>
    <t>Oi Móvel S/A</t>
  </si>
  <si>
    <t>Serviços de Telefonia  Móvel</t>
  </si>
  <si>
    <t>39/2019  Contrato Centralizado</t>
  </si>
  <si>
    <t xml:space="preserve">Serviços de Telefonia Fixa </t>
  </si>
  <si>
    <t>06/2019 Contrato Centralizado</t>
  </si>
  <si>
    <t>Conceito Comunicação Integrada Ltda</t>
  </si>
  <si>
    <t>Publicidade Legal</t>
  </si>
  <si>
    <t>00.404.419/0001-09</t>
  </si>
  <si>
    <t>114/2019</t>
  </si>
  <si>
    <t>02/2019 Contrato Centralizado</t>
  </si>
  <si>
    <t>110/2019</t>
  </si>
  <si>
    <t>02.242.714.0001-31</t>
  </si>
  <si>
    <t>Seviço de Transporte Terrestre de Pessoas</t>
  </si>
  <si>
    <t>47/2019 Contrato Centralizado</t>
  </si>
  <si>
    <t>240/2019</t>
  </si>
  <si>
    <t>2020NE000012</t>
  </si>
  <si>
    <t>Associação dos Taxista Prime</t>
  </si>
  <si>
    <t>UNIDADE GESTORA:  191501 / SEDETEC</t>
  </si>
  <si>
    <t>2019NE000036 2020NE000016</t>
  </si>
  <si>
    <t>2019NE000327 2020NE000024</t>
  </si>
  <si>
    <t>2019NE000326 2020NE000023</t>
  </si>
  <si>
    <t>2019NE000344 2020NE000018</t>
  </si>
  <si>
    <t>04/2019 Contrato centralizado</t>
  </si>
  <si>
    <t>Teaser Comunicação e Marketing  Ltda            Conceito Comunicação Integradda Ltda  Objetiva Comunicação Ltda</t>
  </si>
  <si>
    <t>09.381.167/0001-14 00.404.419/0001-09 34.001.487/0002-20</t>
  </si>
  <si>
    <t>2020NE000019 2020NE000020 2020NE000021</t>
  </si>
  <si>
    <t>03.551.401/0001-28</t>
  </si>
  <si>
    <t>30/2019  Contrato Centralizado</t>
  </si>
  <si>
    <t>2019NE000336 2020NE000009</t>
  </si>
  <si>
    <t>2019NE000256 2020NE000010</t>
  </si>
  <si>
    <t>32/2019 Contrato Centralizado</t>
  </si>
  <si>
    <t>Localiza Rent A Car S/A</t>
  </si>
  <si>
    <t>16.670.085/0001-55</t>
  </si>
  <si>
    <t>2019NE000297 2020NE000011</t>
  </si>
  <si>
    <t>2019NE000275  2020NE000015</t>
  </si>
  <si>
    <t>2019NE000350 2020NE000017</t>
  </si>
  <si>
    <t>04/2020 Contrato Centralizado</t>
  </si>
  <si>
    <t>231/2019</t>
  </si>
  <si>
    <t>04.864.703/0001-19</t>
  </si>
  <si>
    <t>FORNECIMENTO DE PASSAGEM - AEREA, NACIONAL E INTERNACIONAL, COM TAXA DE EMBARQUE</t>
  </si>
  <si>
    <t>Aereotur Viagens e Oper. Turisticas Ltda</t>
  </si>
  <si>
    <t>CEHOP/SE</t>
  </si>
  <si>
    <t>2020NE0000112</t>
  </si>
  <si>
    <t>02/2020 Contrato Centralizado</t>
  </si>
  <si>
    <t>236/2019</t>
  </si>
  <si>
    <t>Tim S.A.</t>
  </si>
  <si>
    <t>02.421.421/0001-11</t>
  </si>
  <si>
    <t>2020NE0000108</t>
  </si>
  <si>
    <t>Contratação de serviços de Telefonia Móvel</t>
  </si>
  <si>
    <t xml:space="preserve">Alessandra Rocha Britto                                                             Jane Silva Amaral </t>
  </si>
  <si>
    <t>MÊS DE REFERÊNCIA:  JANEIRO/2021</t>
  </si>
  <si>
    <t>2020NE00022 2019NE000143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</si>
</sst>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b/>
      <sz val="12"/>
      <color rgb="FFFF0000"/>
      <name val="Calibri"/>
      <family val="2"/>
    </font>
    <font>
      <b/>
      <sz val="12"/>
      <color theme="1"/>
      <name val="Calibri"/>
      <family val="2"/>
    </font>
    <font>
      <b/>
      <sz val="12"/>
      <color rgb="FF00B050"/>
      <name val="Calibri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55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vertical="center"/>
    </xf>
    <xf numFmtId="14" fontId="2" fillId="4" borderId="1" xfId="0" applyNumberFormat="1" applyFont="1" applyFill="1" applyBorder="1" applyAlignment="1">
      <alignment horizontal="right" vertical="center"/>
    </xf>
    <xf numFmtId="14" fontId="2" fillId="4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right" vertical="center"/>
    </xf>
    <xf numFmtId="4" fontId="6" fillId="4" borderId="1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left" vertical="center"/>
    </xf>
    <xf numFmtId="4" fontId="6" fillId="3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" fontId="2" fillId="5" borderId="1" xfId="0" applyNumberFormat="1" applyFont="1" applyFill="1" applyBorder="1"/>
    <xf numFmtId="3" fontId="2" fillId="5" borderId="1" xfId="0" applyNumberFormat="1" applyFont="1" applyFill="1" applyBorder="1" applyAlignment="1">
      <alignment horizontal="right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2" fillId="4" borderId="3" xfId="0" applyNumberFormat="1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2B2B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1</xdr:row>
      <xdr:rowOff>0</xdr:rowOff>
    </xdr:from>
    <xdr:to>
      <xdr:col>3</xdr:col>
      <xdr:colOff>609600</xdr:colOff>
      <xdr:row>5</xdr:row>
      <xdr:rowOff>9525</xdr:rowOff>
    </xdr:to>
    <xdr:pic>
      <xdr:nvPicPr>
        <xdr:cNvPr id="12307" name="Figura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00025"/>
          <a:ext cx="3200400" cy="809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64"/>
  <sheetViews>
    <sheetView tabSelected="1" zoomScale="80" zoomScaleNormal="80" workbookViewId="0">
      <selection activeCell="A13" sqref="A13:J14"/>
    </sheetView>
  </sheetViews>
  <sheetFormatPr defaultRowHeight="12.75"/>
  <cols>
    <col min="1" max="1" width="14" customWidth="1"/>
    <col min="2" max="2" width="11.28515625" customWidth="1"/>
    <col min="3" max="3" width="14.28515625" customWidth="1"/>
    <col min="4" max="4" width="24" customWidth="1"/>
    <col min="5" max="5" width="40" customWidth="1"/>
    <col min="6" max="6" width="22" bestFit="1" customWidth="1"/>
    <col min="7" max="7" width="34.28515625" customWidth="1"/>
    <col min="8" max="8" width="25.5703125" customWidth="1"/>
    <col min="9" max="9" width="17.28515625" customWidth="1"/>
    <col min="10" max="10" width="13.42578125" bestFit="1" customWidth="1"/>
    <col min="11" max="11" width="17.7109375" bestFit="1" customWidth="1"/>
    <col min="12" max="12" width="13.85546875" customWidth="1"/>
    <col min="13" max="13" width="13.5703125" customWidth="1"/>
    <col min="14" max="14" width="14.42578125" customWidth="1"/>
    <col min="15" max="16" width="14.28515625" bestFit="1" customWidth="1"/>
    <col min="17" max="17" width="11.42578125" customWidth="1"/>
  </cols>
  <sheetData>
    <row r="1" spans="1:39" ht="15.75">
      <c r="A1" s="3"/>
      <c r="B1" s="3"/>
      <c r="C1" s="3"/>
      <c r="D1" s="3"/>
      <c r="E1" s="3"/>
      <c r="F1" s="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9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spans="1:39" ht="15.75">
      <c r="A2" s="3"/>
      <c r="B2" s="3"/>
      <c r="C2" s="3"/>
      <c r="D2" s="3"/>
      <c r="E2" s="3"/>
      <c r="F2" s="5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9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</row>
    <row r="3" spans="1:39" ht="15.75">
      <c r="A3" s="3"/>
      <c r="B3" s="3"/>
      <c r="C3" s="3"/>
      <c r="D3" s="3"/>
      <c r="E3" s="3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9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</row>
    <row r="4" spans="1:39" ht="15.75">
      <c r="A4" s="3"/>
      <c r="B4" s="3"/>
      <c r="C4" s="3"/>
      <c r="D4" s="3"/>
      <c r="E4" s="3"/>
      <c r="F4" s="5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9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</row>
    <row r="5" spans="1:39" ht="15.75">
      <c r="A5" s="3"/>
      <c r="B5" s="3"/>
      <c r="C5" s="3"/>
      <c r="D5" s="3"/>
      <c r="E5" s="3"/>
      <c r="F5" s="5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9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39" ht="15.75">
      <c r="A6" s="3"/>
      <c r="B6" s="3"/>
      <c r="C6" s="3"/>
      <c r="D6" s="3"/>
      <c r="E6" s="3"/>
      <c r="F6" s="5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9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</row>
    <row r="7" spans="1:39" ht="15.75">
      <c r="A7" s="1" t="s">
        <v>0</v>
      </c>
      <c r="B7" s="3"/>
      <c r="C7" s="3"/>
      <c r="D7" s="3"/>
      <c r="E7" s="3"/>
      <c r="F7" s="5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9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</row>
    <row r="8" spans="1:39" ht="15.75">
      <c r="A8" s="1" t="s">
        <v>82</v>
      </c>
      <c r="B8" s="3"/>
      <c r="C8" s="3"/>
      <c r="D8" s="3"/>
      <c r="E8" s="3"/>
      <c r="F8" s="5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9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</row>
    <row r="9" spans="1:39" ht="15.75">
      <c r="A9" s="1" t="s">
        <v>115</v>
      </c>
      <c r="B9" s="3"/>
      <c r="C9" s="3"/>
      <c r="D9" s="3"/>
      <c r="E9" s="3"/>
      <c r="F9" s="5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9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</row>
    <row r="10" spans="1:39" ht="15.75">
      <c r="A10" s="3"/>
      <c r="B10" s="3"/>
      <c r="C10" s="3"/>
      <c r="D10" s="3"/>
      <c r="E10" s="3"/>
      <c r="F10" s="5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9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1:39" ht="21">
      <c r="A11" s="51" t="s">
        <v>9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9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</row>
    <row r="12" spans="1:39" ht="63">
      <c r="A12" s="10" t="s">
        <v>10</v>
      </c>
      <c r="B12" s="10" t="s">
        <v>11</v>
      </c>
      <c r="C12" s="10" t="s">
        <v>12</v>
      </c>
      <c r="D12" s="10" t="s">
        <v>4</v>
      </c>
      <c r="E12" s="10" t="s">
        <v>13</v>
      </c>
      <c r="F12" s="10" t="s">
        <v>14</v>
      </c>
      <c r="G12" s="10" t="s">
        <v>1</v>
      </c>
      <c r="H12" s="10" t="s">
        <v>15</v>
      </c>
      <c r="I12" s="10" t="s">
        <v>5</v>
      </c>
      <c r="J12" s="10" t="s">
        <v>2</v>
      </c>
      <c r="K12" s="10" t="s">
        <v>3</v>
      </c>
      <c r="L12" s="10" t="s">
        <v>16</v>
      </c>
      <c r="M12" s="10" t="s">
        <v>17</v>
      </c>
      <c r="N12" s="10" t="s">
        <v>18</v>
      </c>
      <c r="O12" s="10" t="s">
        <v>19</v>
      </c>
      <c r="P12" s="10" t="s">
        <v>20</v>
      </c>
      <c r="Q12" s="10" t="s">
        <v>6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 spans="1:39" ht="110.25">
      <c r="A13" s="11" t="s">
        <v>23</v>
      </c>
      <c r="B13" s="11" t="s">
        <v>23</v>
      </c>
      <c r="C13" s="12" t="s">
        <v>22</v>
      </c>
      <c r="D13" s="15" t="s">
        <v>25</v>
      </c>
      <c r="E13" s="12" t="s">
        <v>24</v>
      </c>
      <c r="F13" s="14" t="s">
        <v>26</v>
      </c>
      <c r="G13" s="13" t="s">
        <v>62</v>
      </c>
      <c r="H13" s="15" t="s">
        <v>106</v>
      </c>
      <c r="I13" s="38" t="s">
        <v>116</v>
      </c>
      <c r="J13" s="17">
        <v>43593</v>
      </c>
      <c r="K13" s="17">
        <v>44309</v>
      </c>
      <c r="L13" s="18">
        <v>1468570.99</v>
      </c>
      <c r="M13" s="19">
        <v>4883.96</v>
      </c>
      <c r="N13" s="19">
        <v>117387.88</v>
      </c>
      <c r="O13" s="20">
        <f>462088.02+102732.97+16431.4+502873.71+401685.22</f>
        <v>1485811.32</v>
      </c>
      <c r="P13" s="20">
        <f>256061.27+95557.66+7638.25+102830.84+119164.37+95209.15+809349.78</f>
        <v>1485811.32</v>
      </c>
      <c r="Q13" s="19">
        <f t="shared" ref="Q13:Q31" si="0">(O13*100)/(L13+M13+N13)</f>
        <v>93.397744389368739</v>
      </c>
      <c r="R13" s="7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</row>
    <row r="14" spans="1:39" ht="47.25">
      <c r="A14" s="21" t="s">
        <v>87</v>
      </c>
      <c r="B14" s="11" t="s">
        <v>47</v>
      </c>
      <c r="C14" s="15" t="s">
        <v>46</v>
      </c>
      <c r="D14" s="12"/>
      <c r="E14" s="13" t="s">
        <v>88</v>
      </c>
      <c r="F14" s="15" t="s">
        <v>89</v>
      </c>
      <c r="G14" s="15" t="s">
        <v>45</v>
      </c>
      <c r="H14" s="37" t="s">
        <v>44</v>
      </c>
      <c r="I14" s="15" t="s">
        <v>90</v>
      </c>
      <c r="J14" s="22">
        <v>43467</v>
      </c>
      <c r="K14" s="17">
        <v>44785</v>
      </c>
      <c r="L14" s="18">
        <v>15000</v>
      </c>
      <c r="M14" s="18">
        <v>0</v>
      </c>
      <c r="N14" s="19">
        <v>0</v>
      </c>
      <c r="O14" s="20">
        <v>0</v>
      </c>
      <c r="P14" s="20">
        <v>0</v>
      </c>
      <c r="Q14" s="19">
        <f t="shared" si="0"/>
        <v>0</v>
      </c>
      <c r="R14" s="7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</row>
    <row r="15" spans="1:39" ht="15.75">
      <c r="A15" s="52" t="s">
        <v>92</v>
      </c>
      <c r="B15" s="53" t="s">
        <v>53</v>
      </c>
      <c r="C15" s="54" t="s">
        <v>32</v>
      </c>
      <c r="D15" s="55"/>
      <c r="E15" s="56" t="s">
        <v>27</v>
      </c>
      <c r="F15" s="53" t="s">
        <v>91</v>
      </c>
      <c r="G15" s="54" t="s">
        <v>36</v>
      </c>
      <c r="H15" s="57" t="s">
        <v>114</v>
      </c>
      <c r="I15" s="52" t="s">
        <v>93</v>
      </c>
      <c r="J15" s="22">
        <v>43711</v>
      </c>
      <c r="K15" s="17">
        <v>44076</v>
      </c>
      <c r="L15" s="18">
        <v>175200</v>
      </c>
      <c r="M15" s="18">
        <v>0</v>
      </c>
      <c r="N15" s="19">
        <v>0</v>
      </c>
      <c r="O15" s="20">
        <v>144540</v>
      </c>
      <c r="P15" s="20">
        <v>144540</v>
      </c>
      <c r="Q15" s="19">
        <f t="shared" si="0"/>
        <v>82.5</v>
      </c>
      <c r="R15" s="7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</row>
    <row r="16" spans="1:39" ht="15.75">
      <c r="A16" s="52"/>
      <c r="B16" s="53"/>
      <c r="C16" s="54"/>
      <c r="D16" s="55"/>
      <c r="E16" s="56"/>
      <c r="F16" s="53"/>
      <c r="G16" s="54"/>
      <c r="H16" s="57"/>
      <c r="I16" s="52"/>
      <c r="J16" s="22">
        <v>44077</v>
      </c>
      <c r="K16" s="17">
        <v>44441</v>
      </c>
      <c r="L16" s="18">
        <v>58400</v>
      </c>
      <c r="M16" s="18">
        <v>0</v>
      </c>
      <c r="N16" s="19">
        <v>0</v>
      </c>
      <c r="O16" s="20">
        <v>43800</v>
      </c>
      <c r="P16" s="20">
        <f>14600*3</f>
        <v>43800</v>
      </c>
      <c r="Q16" s="19">
        <f t="shared" si="0"/>
        <v>75</v>
      </c>
      <c r="R16" s="7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</row>
    <row r="17" spans="1:39" ht="15.75">
      <c r="A17" s="59" t="s">
        <v>54</v>
      </c>
      <c r="B17" s="58" t="s">
        <v>55</v>
      </c>
      <c r="C17" s="59" t="s">
        <v>56</v>
      </c>
      <c r="D17" s="60"/>
      <c r="E17" s="61" t="s">
        <v>57</v>
      </c>
      <c r="F17" s="58" t="s">
        <v>58</v>
      </c>
      <c r="G17" s="59" t="s">
        <v>36</v>
      </c>
      <c r="H17" s="57" t="s">
        <v>114</v>
      </c>
      <c r="I17" s="59" t="s">
        <v>94</v>
      </c>
      <c r="J17" s="23">
        <v>43683</v>
      </c>
      <c r="K17" s="24">
        <v>44048</v>
      </c>
      <c r="L17" s="25">
        <v>46439.88</v>
      </c>
      <c r="M17" s="25">
        <v>0</v>
      </c>
      <c r="N17" s="25">
        <v>0</v>
      </c>
      <c r="O17" s="26">
        <f>3353.99+3869.99+3869.99+3869.99+3869.99+3869.99+3869.99+3869.99+3869.99</f>
        <v>34313.909999999989</v>
      </c>
      <c r="P17" s="26">
        <f>11093.97+3869.99+3869.99+3869.99+3869.99+3869.99+3869.99</f>
        <v>34313.909999999989</v>
      </c>
      <c r="Q17" s="25">
        <f t="shared" si="0"/>
        <v>73.888886017793311</v>
      </c>
      <c r="R17" s="7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</row>
    <row r="18" spans="1:39" ht="15.75">
      <c r="A18" s="59"/>
      <c r="B18" s="58"/>
      <c r="C18" s="59"/>
      <c r="D18" s="60"/>
      <c r="E18" s="61"/>
      <c r="F18" s="58"/>
      <c r="G18" s="59"/>
      <c r="H18" s="57"/>
      <c r="I18" s="59"/>
      <c r="J18" s="23">
        <v>44049</v>
      </c>
      <c r="K18" s="24">
        <v>44413</v>
      </c>
      <c r="L18" s="25">
        <v>46439.88</v>
      </c>
      <c r="M18" s="25">
        <v>0</v>
      </c>
      <c r="N18" s="25">
        <v>0</v>
      </c>
      <c r="O18" s="26">
        <v>15479.96</v>
      </c>
      <c r="P18" s="26">
        <f>3869.99*4</f>
        <v>15479.96</v>
      </c>
      <c r="Q18" s="25">
        <f>(O18*100)/(L18+M18+N18)</f>
        <v>33.333333333333336</v>
      </c>
      <c r="R18" s="7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</row>
    <row r="19" spans="1:39" ht="15.75">
      <c r="A19" s="59" t="s">
        <v>95</v>
      </c>
      <c r="B19" s="58" t="s">
        <v>55</v>
      </c>
      <c r="C19" s="59" t="s">
        <v>56</v>
      </c>
      <c r="D19" s="60"/>
      <c r="E19" s="61" t="s">
        <v>96</v>
      </c>
      <c r="F19" s="58" t="s">
        <v>97</v>
      </c>
      <c r="G19" s="59" t="s">
        <v>36</v>
      </c>
      <c r="H19" s="57" t="s">
        <v>114</v>
      </c>
      <c r="I19" s="59" t="s">
        <v>98</v>
      </c>
      <c r="J19" s="23">
        <v>43692</v>
      </c>
      <c r="K19" s="24">
        <v>44057</v>
      </c>
      <c r="L19" s="25">
        <v>22800</v>
      </c>
      <c r="M19" s="25">
        <v>0</v>
      </c>
      <c r="N19" s="25">
        <v>0</v>
      </c>
      <c r="O19" s="26">
        <v>13616.67</v>
      </c>
      <c r="P19" s="26">
        <v>13616.67</v>
      </c>
      <c r="Q19" s="25">
        <f t="shared" si="0"/>
        <v>59.722236842105261</v>
      </c>
      <c r="R19" s="7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</row>
    <row r="20" spans="1:39" ht="15.75">
      <c r="A20" s="59"/>
      <c r="B20" s="58"/>
      <c r="C20" s="59"/>
      <c r="D20" s="60"/>
      <c r="E20" s="61"/>
      <c r="F20" s="58"/>
      <c r="G20" s="59"/>
      <c r="H20" s="57"/>
      <c r="I20" s="59"/>
      <c r="J20" s="23">
        <v>44089</v>
      </c>
      <c r="K20" s="24">
        <v>44422</v>
      </c>
      <c r="L20" s="25">
        <v>8550</v>
      </c>
      <c r="M20" s="25">
        <v>0</v>
      </c>
      <c r="N20" s="25">
        <v>0</v>
      </c>
      <c r="O20" s="26">
        <v>3800</v>
      </c>
      <c r="P20" s="26">
        <v>3800</v>
      </c>
      <c r="Q20" s="25">
        <f t="shared" si="0"/>
        <v>44.444444444444443</v>
      </c>
      <c r="R20" s="7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</row>
    <row r="21" spans="1:39" ht="46.5" customHeight="1">
      <c r="A21" s="27" t="s">
        <v>59</v>
      </c>
      <c r="B21" s="16" t="s">
        <v>29</v>
      </c>
      <c r="C21" s="27" t="s">
        <v>56</v>
      </c>
      <c r="D21" s="28"/>
      <c r="E21" s="29" t="s">
        <v>60</v>
      </c>
      <c r="F21" s="16" t="s">
        <v>61</v>
      </c>
      <c r="G21" s="27" t="s">
        <v>42</v>
      </c>
      <c r="H21" s="30" t="s">
        <v>31</v>
      </c>
      <c r="I21" s="27" t="s">
        <v>99</v>
      </c>
      <c r="J21" s="23">
        <v>43691</v>
      </c>
      <c r="K21" s="24">
        <v>44244</v>
      </c>
      <c r="L21" s="25">
        <v>11832.8</v>
      </c>
      <c r="M21" s="25">
        <v>8452.68</v>
      </c>
      <c r="N21" s="25">
        <v>0</v>
      </c>
      <c r="O21" s="26">
        <f>1056.44+9450.96</f>
        <v>10507.4</v>
      </c>
      <c r="P21" s="26">
        <v>10507.96</v>
      </c>
      <c r="Q21" s="25">
        <f t="shared" si="0"/>
        <v>51.797640479791461</v>
      </c>
      <c r="R21" s="7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</row>
    <row r="22" spans="1:39" ht="63">
      <c r="A22" s="27" t="s">
        <v>52</v>
      </c>
      <c r="B22" s="16" t="s">
        <v>38</v>
      </c>
      <c r="C22" s="16" t="s">
        <v>30</v>
      </c>
      <c r="D22" s="16"/>
      <c r="E22" s="45" t="s">
        <v>39</v>
      </c>
      <c r="F22" s="45" t="s">
        <v>43</v>
      </c>
      <c r="G22" s="43" t="s">
        <v>40</v>
      </c>
      <c r="H22" s="43" t="s">
        <v>41</v>
      </c>
      <c r="I22" s="43" t="s">
        <v>83</v>
      </c>
      <c r="J22" s="23">
        <v>43804</v>
      </c>
      <c r="K22" s="24">
        <v>44170</v>
      </c>
      <c r="L22" s="47">
        <v>2724</v>
      </c>
      <c r="M22" s="47">
        <f>2724+2724</f>
        <v>5448</v>
      </c>
      <c r="N22" s="47">
        <v>0</v>
      </c>
      <c r="O22" s="49">
        <f>2497+227+1816</f>
        <v>4540</v>
      </c>
      <c r="P22" s="49">
        <v>4540</v>
      </c>
      <c r="Q22" s="47">
        <f t="shared" si="0"/>
        <v>55.555555555555557</v>
      </c>
      <c r="R22" s="7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</row>
    <row r="23" spans="1:39" ht="15.75">
      <c r="A23" s="41"/>
      <c r="B23" s="40"/>
      <c r="C23" s="40"/>
      <c r="D23" s="40"/>
      <c r="E23" s="46"/>
      <c r="F23" s="46"/>
      <c r="G23" s="44"/>
      <c r="H23" s="44"/>
      <c r="I23" s="44"/>
      <c r="J23" s="23">
        <v>44170</v>
      </c>
      <c r="K23" s="24">
        <v>44535</v>
      </c>
      <c r="L23" s="48"/>
      <c r="M23" s="48"/>
      <c r="N23" s="48"/>
      <c r="O23" s="50"/>
      <c r="P23" s="50"/>
      <c r="Q23" s="48"/>
      <c r="R23" s="7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</row>
    <row r="24" spans="1:39" ht="47.25">
      <c r="A24" s="21" t="s">
        <v>63</v>
      </c>
      <c r="B24" s="14" t="s">
        <v>64</v>
      </c>
      <c r="C24" s="15" t="s">
        <v>32</v>
      </c>
      <c r="D24" s="31"/>
      <c r="E24" s="32" t="s">
        <v>65</v>
      </c>
      <c r="F24" s="14" t="s">
        <v>49</v>
      </c>
      <c r="G24" s="15" t="s">
        <v>66</v>
      </c>
      <c r="H24" s="37" t="s">
        <v>31</v>
      </c>
      <c r="I24" s="15" t="s">
        <v>84</v>
      </c>
      <c r="J24" s="17">
        <v>43739</v>
      </c>
      <c r="K24" s="17">
        <v>43919</v>
      </c>
      <c r="L24" s="18">
        <v>410.52</v>
      </c>
      <c r="M24" s="19">
        <v>0</v>
      </c>
      <c r="N24" s="19">
        <v>0</v>
      </c>
      <c r="O24" s="20">
        <v>68.42</v>
      </c>
      <c r="P24" s="20">
        <v>0</v>
      </c>
      <c r="Q24" s="19">
        <f t="shared" si="0"/>
        <v>16.666666666666668</v>
      </c>
      <c r="R24" s="7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</row>
    <row r="25" spans="1:39" ht="47.25">
      <c r="A25" s="27" t="s">
        <v>67</v>
      </c>
      <c r="B25" s="16" t="s">
        <v>64</v>
      </c>
      <c r="C25" s="27" t="s">
        <v>50</v>
      </c>
      <c r="D25" s="28"/>
      <c r="E25" s="29" t="s">
        <v>51</v>
      </c>
      <c r="F25" s="16" t="s">
        <v>48</v>
      </c>
      <c r="G25" s="27" t="s">
        <v>68</v>
      </c>
      <c r="H25" s="30" t="s">
        <v>31</v>
      </c>
      <c r="I25" s="27" t="s">
        <v>85</v>
      </c>
      <c r="J25" s="23">
        <v>43739</v>
      </c>
      <c r="K25" s="24">
        <v>43919</v>
      </c>
      <c r="L25" s="25">
        <v>171.72</v>
      </c>
      <c r="M25" s="25">
        <v>0</v>
      </c>
      <c r="N25" s="25">
        <v>0</v>
      </c>
      <c r="O25" s="26">
        <v>171.72</v>
      </c>
      <c r="P25" s="26">
        <v>171.72</v>
      </c>
      <c r="Q25" s="25">
        <f t="shared" si="0"/>
        <v>100</v>
      </c>
      <c r="R25" s="7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</row>
    <row r="26" spans="1:39" ht="31.5">
      <c r="A26" s="52" t="s">
        <v>69</v>
      </c>
      <c r="B26" s="55" t="s">
        <v>73</v>
      </c>
      <c r="C26" s="54" t="s">
        <v>56</v>
      </c>
      <c r="D26" s="63"/>
      <c r="E26" s="64" t="s">
        <v>70</v>
      </c>
      <c r="F26" s="55" t="s">
        <v>72</v>
      </c>
      <c r="G26" s="54" t="s">
        <v>71</v>
      </c>
      <c r="H26" s="37" t="s">
        <v>44</v>
      </c>
      <c r="I26" s="54" t="s">
        <v>100</v>
      </c>
      <c r="J26" s="17">
        <v>43753</v>
      </c>
      <c r="K26" s="17">
        <v>44118</v>
      </c>
      <c r="L26" s="18">
        <v>50000</v>
      </c>
      <c r="M26" s="18">
        <v>0</v>
      </c>
      <c r="N26" s="18">
        <v>0</v>
      </c>
      <c r="O26" s="33">
        <v>5017.58</v>
      </c>
      <c r="P26" s="33">
        <f>2166.85+2940.73</f>
        <v>5107.58</v>
      </c>
      <c r="Q26" s="18">
        <f t="shared" si="0"/>
        <v>10.035159999999999</v>
      </c>
      <c r="R26" s="7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</row>
    <row r="27" spans="1:39" ht="31.5">
      <c r="A27" s="52"/>
      <c r="B27" s="55"/>
      <c r="C27" s="54"/>
      <c r="D27" s="63"/>
      <c r="E27" s="64"/>
      <c r="F27" s="55"/>
      <c r="G27" s="54"/>
      <c r="H27" s="37" t="s">
        <v>44</v>
      </c>
      <c r="I27" s="54"/>
      <c r="J27" s="17">
        <v>44118</v>
      </c>
      <c r="K27" s="17">
        <v>44483</v>
      </c>
      <c r="L27" s="18">
        <v>10416.66</v>
      </c>
      <c r="M27" s="18">
        <v>0</v>
      </c>
      <c r="N27" s="18">
        <v>0</v>
      </c>
      <c r="O27" s="33">
        <v>928.65</v>
      </c>
      <c r="P27" s="33">
        <v>928.65</v>
      </c>
      <c r="Q27" s="18">
        <f>(O27*100)/(L27+M27+N27)</f>
        <v>8.915045705629252</v>
      </c>
      <c r="R27" s="7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</row>
    <row r="28" spans="1:39" ht="47.25">
      <c r="A28" s="27" t="s">
        <v>74</v>
      </c>
      <c r="B28" s="16" t="s">
        <v>75</v>
      </c>
      <c r="C28" s="27" t="s">
        <v>56</v>
      </c>
      <c r="D28" s="28"/>
      <c r="E28" s="29" t="s">
        <v>81</v>
      </c>
      <c r="F28" s="16" t="s">
        <v>76</v>
      </c>
      <c r="G28" s="27" t="s">
        <v>77</v>
      </c>
      <c r="H28" s="29" t="s">
        <v>33</v>
      </c>
      <c r="I28" s="27" t="s">
        <v>86</v>
      </c>
      <c r="J28" s="23">
        <v>43770</v>
      </c>
      <c r="K28" s="24">
        <v>44027</v>
      </c>
      <c r="L28" s="25">
        <v>31042</v>
      </c>
      <c r="M28" s="25">
        <v>0</v>
      </c>
      <c r="N28" s="25">
        <v>0</v>
      </c>
      <c r="O28" s="26">
        <v>0</v>
      </c>
      <c r="P28" s="26">
        <v>0</v>
      </c>
      <c r="Q28" s="18">
        <f t="shared" si="0"/>
        <v>0</v>
      </c>
      <c r="R28" s="7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</row>
    <row r="29" spans="1:39" ht="47.25">
      <c r="A29" s="27" t="s">
        <v>78</v>
      </c>
      <c r="B29" s="16" t="s">
        <v>79</v>
      </c>
      <c r="C29" s="27" t="s">
        <v>56</v>
      </c>
      <c r="D29" s="28"/>
      <c r="E29" s="12" t="s">
        <v>28</v>
      </c>
      <c r="F29" s="14" t="s">
        <v>34</v>
      </c>
      <c r="G29" s="15" t="s">
        <v>35</v>
      </c>
      <c r="H29" s="39" t="s">
        <v>114</v>
      </c>
      <c r="I29" s="16" t="s">
        <v>80</v>
      </c>
      <c r="J29" s="23">
        <v>43831</v>
      </c>
      <c r="K29" s="24">
        <v>44196</v>
      </c>
      <c r="L29" s="25">
        <v>60000</v>
      </c>
      <c r="M29" s="25">
        <v>0</v>
      </c>
      <c r="N29" s="25">
        <v>0</v>
      </c>
      <c r="O29" s="26">
        <v>23684.92</v>
      </c>
      <c r="P29" s="26">
        <v>23684.92</v>
      </c>
      <c r="Q29" s="18">
        <f t="shared" si="0"/>
        <v>39.474866666666664</v>
      </c>
      <c r="R29" s="7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</row>
    <row r="30" spans="1:39" ht="63">
      <c r="A30" s="27" t="s">
        <v>101</v>
      </c>
      <c r="B30" s="16" t="s">
        <v>102</v>
      </c>
      <c r="C30" s="27" t="s">
        <v>56</v>
      </c>
      <c r="D30" s="28"/>
      <c r="E30" s="34" t="s">
        <v>105</v>
      </c>
      <c r="F30" s="14" t="s">
        <v>103</v>
      </c>
      <c r="G30" s="15" t="s">
        <v>104</v>
      </c>
      <c r="H30" s="29" t="s">
        <v>37</v>
      </c>
      <c r="I30" s="16" t="s">
        <v>107</v>
      </c>
      <c r="J30" s="23">
        <v>43916</v>
      </c>
      <c r="K30" s="24">
        <v>44267</v>
      </c>
      <c r="L30" s="25">
        <v>66000</v>
      </c>
      <c r="M30" s="25">
        <v>0</v>
      </c>
      <c r="N30" s="25">
        <v>0</v>
      </c>
      <c r="O30" s="26">
        <f>2676.95+2322.7+1795.29+3492.42+1638.78</f>
        <v>11926.140000000001</v>
      </c>
      <c r="P30" s="26">
        <v>11926.14</v>
      </c>
      <c r="Q30" s="18">
        <f t="shared" si="0"/>
        <v>18.069909090909093</v>
      </c>
      <c r="R30" s="7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</row>
    <row r="31" spans="1:39" ht="47.25">
      <c r="A31" s="27" t="s">
        <v>108</v>
      </c>
      <c r="B31" s="16" t="s">
        <v>109</v>
      </c>
      <c r="C31" s="27" t="s">
        <v>56</v>
      </c>
      <c r="D31" s="28"/>
      <c r="E31" s="12" t="s">
        <v>110</v>
      </c>
      <c r="F31" s="14" t="s">
        <v>111</v>
      </c>
      <c r="G31" s="15" t="s">
        <v>113</v>
      </c>
      <c r="H31" s="29" t="s">
        <v>31</v>
      </c>
      <c r="I31" s="16" t="s">
        <v>112</v>
      </c>
      <c r="J31" s="23">
        <v>43906</v>
      </c>
      <c r="K31" s="24">
        <v>44635</v>
      </c>
      <c r="L31" s="25">
        <v>93.6</v>
      </c>
      <c r="M31" s="25">
        <v>886.56</v>
      </c>
      <c r="N31" s="25">
        <v>0</v>
      </c>
      <c r="O31" s="26">
        <v>163.36000000000001</v>
      </c>
      <c r="P31" s="26">
        <v>122.52</v>
      </c>
      <c r="Q31" s="18">
        <f t="shared" si="0"/>
        <v>16.666666666666668</v>
      </c>
      <c r="R31" s="7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</row>
    <row r="32" spans="1:39" ht="15.75">
      <c r="A32" s="62" t="s">
        <v>7</v>
      </c>
      <c r="B32" s="62"/>
      <c r="C32" s="62"/>
      <c r="D32" s="62"/>
      <c r="E32" s="62"/>
      <c r="F32" s="62"/>
      <c r="G32" s="62"/>
      <c r="H32" s="62"/>
      <c r="I32" s="62"/>
      <c r="J32" s="62"/>
      <c r="K32" s="35"/>
      <c r="L32" s="35">
        <f>SUM(L13:L31)</f>
        <v>2074092.0499999998</v>
      </c>
      <c r="M32" s="35">
        <f>SUM(M13:M31)</f>
        <v>19671.2</v>
      </c>
      <c r="N32" s="35">
        <f>SUM(N13:N31)</f>
        <v>117387.88</v>
      </c>
      <c r="O32" s="35">
        <f>SUM(O13:O31)</f>
        <v>1798370.0499999996</v>
      </c>
      <c r="P32" s="35"/>
      <c r="Q32" s="36"/>
      <c r="R32" s="7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15.75">
      <c r="A33" s="3" t="s">
        <v>21</v>
      </c>
      <c r="B33" s="3"/>
      <c r="C33" s="3"/>
      <c r="D33" s="3"/>
      <c r="E33" s="3"/>
      <c r="F33" s="5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9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</row>
    <row r="34" spans="1:39" ht="15.75">
      <c r="A34" s="2" t="s">
        <v>8</v>
      </c>
      <c r="B34" s="3"/>
      <c r="C34" s="3"/>
      <c r="D34" s="3"/>
      <c r="E34" s="3"/>
      <c r="F34" s="5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9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</row>
    <row r="35" spans="1:39" ht="15.75">
      <c r="A35" s="3"/>
      <c r="B35" s="3"/>
      <c r="C35" s="3"/>
      <c r="D35" s="3"/>
      <c r="E35" s="3"/>
      <c r="F35" s="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9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</row>
    <row r="36" spans="1:39" ht="15.7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3"/>
      <c r="M36" s="3"/>
      <c r="N36" s="3"/>
      <c r="O36" s="3"/>
      <c r="P36" s="3"/>
      <c r="Q36" s="3"/>
      <c r="R36" s="9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</row>
    <row r="37" spans="1:39" ht="15.75">
      <c r="A37" s="42"/>
      <c r="B37" s="42"/>
      <c r="C37" s="42"/>
      <c r="D37" s="42"/>
      <c r="E37" s="42"/>
      <c r="F37" s="42"/>
      <c r="G37" s="42"/>
      <c r="H37" s="42"/>
      <c r="I37" s="8"/>
      <c r="J37" s="3"/>
      <c r="K37" s="3"/>
      <c r="L37" s="3"/>
      <c r="M37" s="3"/>
      <c r="N37" s="3"/>
      <c r="O37" s="3"/>
      <c r="P37" s="3"/>
      <c r="Q37" s="3"/>
      <c r="R37" s="9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</row>
    <row r="38" spans="1:39" ht="15.75">
      <c r="A38" s="3"/>
      <c r="B38" s="3"/>
      <c r="C38" s="3"/>
      <c r="D38" s="3"/>
      <c r="E38" s="3"/>
      <c r="F38" s="5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9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</row>
    <row r="39" spans="1:39" ht="15.75">
      <c r="A39" s="3"/>
      <c r="B39" s="3"/>
      <c r="C39" s="3"/>
      <c r="D39" s="3"/>
      <c r="E39" s="3"/>
      <c r="F39" s="5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9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</row>
    <row r="40" spans="1:39" ht="15.75">
      <c r="A40" s="3"/>
      <c r="B40" s="3"/>
      <c r="C40" s="3"/>
      <c r="D40" s="3"/>
      <c r="E40" s="3"/>
      <c r="F40" s="5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9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</row>
    <row r="41" spans="1:39" ht="15.75">
      <c r="A41" s="3"/>
      <c r="B41" s="3"/>
      <c r="C41" s="3"/>
      <c r="D41" s="3"/>
      <c r="E41" s="3"/>
      <c r="F41" s="5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9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</row>
    <row r="42" spans="1:39" ht="15.75">
      <c r="A42" s="3"/>
      <c r="B42" s="3"/>
      <c r="C42" s="3"/>
      <c r="D42" s="3"/>
      <c r="E42" s="3"/>
      <c r="F42" s="5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9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</row>
    <row r="43" spans="1:39" ht="15.75">
      <c r="A43" s="3"/>
      <c r="B43" s="3"/>
      <c r="C43" s="3"/>
      <c r="D43" s="3"/>
      <c r="E43" s="3"/>
      <c r="F43" s="5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9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</row>
    <row r="44" spans="1:39" ht="15.75">
      <c r="A44" s="3"/>
      <c r="B44" s="3"/>
      <c r="C44" s="3"/>
      <c r="D44" s="3"/>
      <c r="E44" s="3"/>
      <c r="F44" s="5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9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</row>
    <row r="45" spans="1:39" ht="15.75">
      <c r="A45" s="3"/>
      <c r="B45" s="3"/>
      <c r="C45" s="3"/>
      <c r="D45" s="3"/>
      <c r="E45" s="3"/>
      <c r="F45" s="5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</row>
    <row r="46" spans="1:39" ht="15.75">
      <c r="A46" s="3"/>
      <c r="B46" s="3"/>
      <c r="C46" s="3"/>
      <c r="D46" s="3"/>
      <c r="E46" s="3"/>
      <c r="F46" s="5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9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</row>
    <row r="47" spans="1:39" ht="15.75">
      <c r="A47" s="3"/>
      <c r="B47" s="3"/>
      <c r="C47" s="3"/>
      <c r="D47" s="3"/>
      <c r="E47" s="3"/>
      <c r="F47" s="5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</row>
    <row r="48" spans="1:39" ht="15.75">
      <c r="A48" s="3"/>
      <c r="B48" s="3"/>
      <c r="C48" s="3"/>
      <c r="D48" s="3"/>
      <c r="E48" s="3"/>
      <c r="F48" s="5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9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</row>
    <row r="49" spans="1:39" ht="15.75">
      <c r="A49" s="3"/>
      <c r="B49" s="3"/>
      <c r="C49" s="3"/>
      <c r="D49" s="3"/>
      <c r="E49" s="3"/>
      <c r="F49" s="5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9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</row>
    <row r="50" spans="1:39" ht="15.75">
      <c r="A50" s="3"/>
      <c r="B50" s="3"/>
      <c r="C50" s="3"/>
      <c r="D50" s="3"/>
      <c r="E50" s="3"/>
      <c r="F50" s="5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9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</row>
    <row r="51" spans="1:39" ht="15.75">
      <c r="A51" s="3"/>
      <c r="B51" s="3"/>
      <c r="C51" s="3"/>
      <c r="D51" s="3"/>
      <c r="E51" s="3"/>
      <c r="F51" s="5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9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</row>
    <row r="52" spans="1:39" ht="15.75">
      <c r="A52" s="3"/>
      <c r="B52" s="3"/>
      <c r="C52" s="3"/>
      <c r="D52" s="3"/>
      <c r="E52" s="3"/>
      <c r="F52" s="5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9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</row>
    <row r="53" spans="1:39" ht="15.75">
      <c r="A53" s="3"/>
      <c r="B53" s="3"/>
      <c r="C53" s="3"/>
      <c r="D53" s="3"/>
      <c r="E53" s="3"/>
      <c r="F53" s="5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9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</row>
    <row r="54" spans="1:39" ht="15.75">
      <c r="A54" s="3"/>
      <c r="B54" s="3"/>
      <c r="C54" s="3"/>
      <c r="D54" s="3"/>
      <c r="E54" s="3"/>
      <c r="F54" s="5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9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</row>
    <row r="55" spans="1:39" ht="15.75">
      <c r="A55" s="3"/>
      <c r="B55" s="3"/>
      <c r="C55" s="3"/>
      <c r="D55" s="3"/>
      <c r="E55" s="3"/>
      <c r="F55" s="5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9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</row>
    <row r="56" spans="1:39" ht="15.75">
      <c r="A56" s="3"/>
      <c r="B56" s="3"/>
      <c r="C56" s="3"/>
      <c r="D56" s="3"/>
      <c r="E56" s="3"/>
      <c r="F56" s="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9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</row>
    <row r="57" spans="1:39" ht="15.75">
      <c r="A57" s="3"/>
      <c r="B57" s="3"/>
      <c r="C57" s="3"/>
      <c r="D57" s="3"/>
      <c r="E57" s="3"/>
      <c r="F57" s="5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9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</row>
    <row r="58" spans="1:39" ht="15.75">
      <c r="A58" s="3"/>
      <c r="B58" s="3"/>
      <c r="C58" s="3"/>
      <c r="D58" s="3"/>
      <c r="E58" s="3"/>
      <c r="F58" s="5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9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</row>
    <row r="59" spans="1:39" ht="15.75">
      <c r="A59" s="3"/>
      <c r="B59" s="3"/>
      <c r="C59" s="3"/>
      <c r="D59" s="3"/>
      <c r="E59" s="3"/>
      <c r="F59" s="5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9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</row>
    <row r="60" spans="1:39" ht="15.75">
      <c r="A60" s="3"/>
      <c r="B60" s="3"/>
      <c r="C60" s="3"/>
      <c r="D60" s="3"/>
      <c r="E60" s="3"/>
      <c r="F60" s="5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9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</row>
    <row r="61" spans="1:39" ht="15.75">
      <c r="A61" s="3"/>
      <c r="B61" s="3"/>
      <c r="C61" s="3"/>
      <c r="D61" s="3"/>
      <c r="E61" s="3"/>
      <c r="F61" s="5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9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</row>
    <row r="62" spans="1:39" ht="15.75">
      <c r="A62" s="3"/>
      <c r="B62" s="3"/>
      <c r="C62" s="3"/>
      <c r="D62" s="3"/>
      <c r="E62" s="3"/>
      <c r="F62" s="5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9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</row>
    <row r="63" spans="1:39" ht="15.75">
      <c r="A63" s="3"/>
      <c r="B63" s="3"/>
      <c r="C63" s="3"/>
      <c r="D63" s="3"/>
      <c r="E63" s="3"/>
      <c r="F63" s="5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9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</row>
    <row r="64" spans="1:39" ht="15.75">
      <c r="A64" s="3"/>
      <c r="B64" s="3"/>
      <c r="C64" s="3"/>
      <c r="D64" s="3"/>
      <c r="E64" s="3"/>
      <c r="F64" s="5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9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</row>
  </sheetData>
  <mergeCells count="49">
    <mergeCell ref="A32:J32"/>
    <mergeCell ref="A37:H37"/>
    <mergeCell ref="H19:H20"/>
    <mergeCell ref="I19:I20"/>
    <mergeCell ref="A26:A27"/>
    <mergeCell ref="B26:B27"/>
    <mergeCell ref="C26:C27"/>
    <mergeCell ref="D26:D27"/>
    <mergeCell ref="E26:E27"/>
    <mergeCell ref="F26:F27"/>
    <mergeCell ref="G26:G27"/>
    <mergeCell ref="I26:I27"/>
    <mergeCell ref="G17:G18"/>
    <mergeCell ref="H17:H18"/>
    <mergeCell ref="I17:I18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F17:F18"/>
    <mergeCell ref="E15:E16"/>
    <mergeCell ref="F15:F16"/>
    <mergeCell ref="G15:G16"/>
    <mergeCell ref="H15:H16"/>
    <mergeCell ref="I15:I16"/>
    <mergeCell ref="F19:F20"/>
    <mergeCell ref="G19:G20"/>
    <mergeCell ref="M22:M23"/>
    <mergeCell ref="N22:N23"/>
    <mergeCell ref="O22:O23"/>
    <mergeCell ref="P22:P23"/>
    <mergeCell ref="Q22:Q23"/>
    <mergeCell ref="A11:Q11"/>
    <mergeCell ref="A15:A16"/>
    <mergeCell ref="B15:B16"/>
    <mergeCell ref="C15:C16"/>
    <mergeCell ref="D15:D16"/>
    <mergeCell ref="I22:I23"/>
    <mergeCell ref="H22:H23"/>
    <mergeCell ref="G22:G23"/>
    <mergeCell ref="F22:F23"/>
    <mergeCell ref="E22:E23"/>
    <mergeCell ref="L22:L23"/>
  </mergeCells>
  <pageMargins left="0.51181102362204722" right="0.51181102362204722" top="0.78740157480314965" bottom="0.78740157480314965" header="0.31496062992125984" footer="0.31496062992125984"/>
  <pageSetup paperSize="9" scale="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CONTRATO JAN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Henrique Xavier de Santana</dc:creator>
  <cp:lastModifiedBy>ragalvao</cp:lastModifiedBy>
  <cp:lastPrinted>2021-03-15T14:28:54Z</cp:lastPrinted>
  <dcterms:created xsi:type="dcterms:W3CDTF">2019-08-14T12:15:10Z</dcterms:created>
  <dcterms:modified xsi:type="dcterms:W3CDTF">2023-09-26T11:03:20Z</dcterms:modified>
</cp:coreProperties>
</file>