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345" windowHeight="4470" tabRatio="465"/>
  </bookViews>
  <sheets>
    <sheet name="CONTRATOS MAIO" sheetId="8" r:id="rId1"/>
  </sheets>
  <calcPr calcId="125725"/>
</workbook>
</file>

<file path=xl/calcChain.xml><?xml version="1.0" encoding="utf-8"?>
<calcChain xmlns="http://schemas.openxmlformats.org/spreadsheetml/2006/main">
  <c r="P28" i="8"/>
  <c r="P23"/>
  <c r="O23"/>
  <c r="Q23"/>
  <c r="P22"/>
  <c r="O22"/>
  <c r="P18"/>
  <c r="P16"/>
  <c r="O16"/>
  <c r="N35"/>
  <c r="M35"/>
  <c r="L35"/>
  <c r="Q33"/>
  <c r="Q32"/>
  <c r="Q31"/>
  <c r="O31"/>
  <c r="Q30"/>
  <c r="Q29"/>
  <c r="O29"/>
  <c r="Q28"/>
  <c r="O28"/>
  <c r="Q27"/>
  <c r="P27"/>
  <c r="Q26"/>
  <c r="Q25"/>
  <c r="M23"/>
  <c r="P21"/>
  <c r="O21"/>
  <c r="Q21"/>
  <c r="Q20"/>
  <c r="Q19"/>
  <c r="O18"/>
  <c r="Q18"/>
  <c r="O17"/>
  <c r="Q17"/>
  <c r="Q16"/>
  <c r="Q15"/>
  <c r="Q14"/>
  <c r="Q13"/>
  <c r="P13"/>
  <c r="O13"/>
  <c r="O35"/>
</calcChain>
</file>

<file path=xl/sharedStrings.xml><?xml version="1.0" encoding="utf-8"?>
<sst xmlns="http://schemas.openxmlformats.org/spreadsheetml/2006/main" count="133" uniqueCount="114">
  <si>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</si>
  <si>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</si>
  <si>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</si>
  <si>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</si>
  <si>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</si>
  <si>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</si>
  <si>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</si>
  <si>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</si>
  <si>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</si>
  <si>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</si>
  <si>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</si>
  <si>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</si>
  <si>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</si>
  <si>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</si>
  <si>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</si>
  <si>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</si>
  <si>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</si>
  <si>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</si>
  <si>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</si>
  <si>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</si>
  <si>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</si>
  <si>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</si>
  <si>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</si>
  <si>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</si>
  <si>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</si>
  <si>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</si>
  <si>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</si>
  <si>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</si>
  <si>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</si>
  <si>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</si>
  <si>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</si>
  <si>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</si>
  <si>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</si>
  <si>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</si>
  <si>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</si>
  <si>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</si>
  <si>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</si>
  <si>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262/2018</t>
  </si>
  <si>
    <t>Criativa Comercio Ltda</t>
  </si>
  <si>
    <t>Serviço de Locação de Scanner</t>
  </si>
  <si>
    <t>Cíntia Fiel Trefigilio de Souza</t>
  </si>
  <si>
    <t>Serviço de Impressão e Reprografia de Documentos</t>
  </si>
  <si>
    <t>06.030.018/0001-12</t>
  </si>
  <si>
    <t>Claudia Gardênia Alves de Lima Araújo</t>
  </si>
  <si>
    <t>Serviço de Propaganda e Publicidade Legal Institucional</t>
  </si>
  <si>
    <t>Concorrência Pública</t>
  </si>
  <si>
    <t>01/2017</t>
  </si>
  <si>
    <t>33.000.118/0001-79</t>
  </si>
  <si>
    <t>05.423.963/0001-11</t>
  </si>
  <si>
    <t>Dispensa de Licitação</t>
  </si>
  <si>
    <t>Telemar Norte Leste S/A</t>
  </si>
  <si>
    <t>ARP - 74/2018 Contrato Centralizado</t>
  </si>
  <si>
    <t>530/2019</t>
  </si>
  <si>
    <t>28/2019 Contrato Centralizado</t>
  </si>
  <si>
    <t>122/2019</t>
  </si>
  <si>
    <t>Pregão Eletrônico</t>
  </si>
  <si>
    <t>Locadora Viva Ltda Me</t>
  </si>
  <si>
    <t>09.440.071/0001-80</t>
  </si>
  <si>
    <t>13/2019 Contrato Centralizado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</si>
  <si>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</si>
  <si>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</si>
  <si>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</si>
  <si>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38/2019 Contrato Centralizado</t>
  </si>
  <si>
    <t>746/2019</t>
  </si>
  <si>
    <t>Oi Móvel S/A</t>
  </si>
  <si>
    <t>Serviços de Telefonia  Móvel</t>
  </si>
  <si>
    <t>39/2019  Contrato Centralizado</t>
  </si>
  <si>
    <t xml:space="preserve">Serviços de Telefonia Fixa </t>
  </si>
  <si>
    <t>06/2019 Contrato Centralizado</t>
  </si>
  <si>
    <t>Conceito Comunicação Integrada Ltda</t>
  </si>
  <si>
    <t>Publicidade Legal</t>
  </si>
  <si>
    <t>00.404.419/0001-09</t>
  </si>
  <si>
    <t>114/2019</t>
  </si>
  <si>
    <t>47/2019 Contrato Centralizado</t>
  </si>
  <si>
    <t>240/2019</t>
  </si>
  <si>
    <t>UNIDADE GESTORA:  191501 / SEDETEC</t>
  </si>
  <si>
    <t>2019NE000327 2020NE000024</t>
  </si>
  <si>
    <t>2019NE000326 2020NE000023</t>
  </si>
  <si>
    <t>04/2019 Contrato centralizado</t>
  </si>
  <si>
    <t>Teaser Comunicação e Marketing  Ltda            Conceito Comunicação Integradda Ltda  Objetiva Comunicação Ltda</t>
  </si>
  <si>
    <t>09.381.167/0001-14 00.404.419/0001-09 34.001.487/0002-20</t>
  </si>
  <si>
    <t>2020NE000019 2020NE000020 2020NE000021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</si>
  <si>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</si>
  <si>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</si>
  <si>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</si>
  <si>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</si>
  <si>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</si>
  <si>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</si>
  <si>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</si>
  <si>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</si>
  <si>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</si>
  <si>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CEHOP/SE</t>
  </si>
  <si>
    <t>02/2020 Contrato Centralizado</t>
  </si>
  <si>
    <t>236/2019</t>
  </si>
  <si>
    <t>Tim S.A.</t>
  </si>
  <si>
    <t>02.421.421/0001-11</t>
  </si>
  <si>
    <t>Contratação de serviços de Telefonia Móvel</t>
  </si>
  <si>
    <t xml:space="preserve">Alessandra Rocha Britto                                                             Jane Silva Amaral </t>
  </si>
  <si>
    <t>2019NE000275  2020NE000015 2021NE000013</t>
  </si>
  <si>
    <t>2021NE000012</t>
  </si>
  <si>
    <t>2020NE000012 2021NE000051 2021NE000043</t>
  </si>
  <si>
    <t xml:space="preserve">2019NE000350 2020NE000017 2021NE000077 2021NE000078 </t>
  </si>
  <si>
    <t>2019NE000297 2020NE000011 2021NE000042 2021NE000048 2021NE000011</t>
  </si>
  <si>
    <t>2019NE000256 2020NE000010 2021NE000010 2021NE000041</t>
  </si>
  <si>
    <t>2019NE000336 2020NE000009 2021NE000009</t>
  </si>
  <si>
    <t>2019NE000036 2020NE000016 2021NE000044  2021NE000045  2021NE000050  2021NE000033</t>
  </si>
  <si>
    <t>Fornecimento de Passagem - Aerea, Nacional e Internacional, com taxa de Embarque</t>
  </si>
  <si>
    <t>Alessandra Rocha Britto    Jane Silva Amaral</t>
  </si>
  <si>
    <t xml:space="preserve">2020NE000112                                              </t>
  </si>
  <si>
    <t>2021NE000014</t>
  </si>
  <si>
    <t>2020NE000108</t>
  </si>
  <si>
    <t>2021NE000019</t>
  </si>
  <si>
    <t>MÊS DE REFERÊNCIA:  ATÉ MAIO/2021</t>
  </si>
  <si>
    <t>2020NE00022 2019NE00143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</si>
</sst>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55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4" borderId="2" xfId="0" applyFont="1" applyFill="1" applyBorder="1" applyAlignment="1"/>
    <xf numFmtId="14" fontId="1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/>
    <xf numFmtId="0" fontId="1" fillId="3" borderId="1" xfId="0" applyFont="1" applyFill="1" applyBorder="1"/>
    <xf numFmtId="0" fontId="1" fillId="4" borderId="4" xfId="0" applyFont="1" applyFill="1" applyBorder="1" applyAlignment="1"/>
    <xf numFmtId="0" fontId="1" fillId="4" borderId="1" xfId="0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/>
    <xf numFmtId="3" fontId="2" fillId="5" borderId="1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14" fontId="1" fillId="4" borderId="2" xfId="0" applyNumberFormat="1" applyFont="1" applyFill="1" applyBorder="1" applyAlignment="1">
      <alignment horizontal="center" vertical="center"/>
    </xf>
    <xf numFmtId="14" fontId="1" fillId="4" borderId="4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4" borderId="2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1019175</xdr:colOff>
      <xdr:row>4</xdr:row>
      <xdr:rowOff>114300</xdr:rowOff>
    </xdr:to>
    <xdr:pic>
      <xdr:nvPicPr>
        <xdr:cNvPr id="1236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90875" cy="914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topLeftCell="F22" zoomScale="80" zoomScaleNormal="80" workbookViewId="0">
      <selection activeCell="P31" sqref="P31"/>
    </sheetView>
  </sheetViews>
  <sheetFormatPr defaultRowHeight="12.75"/>
  <cols>
    <col min="1" max="1" width="15.5703125" customWidth="1"/>
    <col min="2" max="2" width="17" bestFit="1" customWidth="1"/>
    <col min="3" max="3" width="19" customWidth="1"/>
    <col min="4" max="4" width="18.140625" bestFit="1" customWidth="1"/>
    <col min="5" max="5" width="46.85546875" customWidth="1"/>
    <col min="6" max="6" width="30.7109375" bestFit="1" customWidth="1"/>
    <col min="7" max="7" width="34.85546875" bestFit="1" customWidth="1"/>
    <col min="8" max="8" width="33.85546875" customWidth="1"/>
    <col min="9" max="9" width="23.7109375" customWidth="1"/>
    <col min="10" max="11" width="18.7109375" bestFit="1" customWidth="1"/>
    <col min="12" max="12" width="20.140625" bestFit="1" customWidth="1"/>
    <col min="13" max="14" width="18.140625" bestFit="1" customWidth="1"/>
    <col min="15" max="15" width="19.5703125" bestFit="1" customWidth="1"/>
    <col min="16" max="16" width="18.7109375" bestFit="1" customWidth="1"/>
    <col min="17" max="17" width="17.5703125" bestFit="1" customWidth="1"/>
  </cols>
  <sheetData>
    <row r="1" spans="1:18" ht="15.75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5.75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15.75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5.75">
      <c r="A4" s="3"/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ht="15.75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ht="15.75">
      <c r="A6" s="3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8" ht="15.75">
      <c r="A7" s="1" t="s">
        <v>0</v>
      </c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8" ht="15.75">
      <c r="A8" s="1" t="s">
        <v>75</v>
      </c>
      <c r="B8" s="3"/>
      <c r="C8" s="3"/>
      <c r="D8" s="3"/>
      <c r="E8" s="3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 ht="15.75">
      <c r="A9" s="1" t="s">
        <v>112</v>
      </c>
      <c r="B9" s="3"/>
      <c r="C9" s="3"/>
      <c r="D9" s="3"/>
      <c r="E9" s="3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8" ht="15.75">
      <c r="A10" s="3"/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8" ht="21">
      <c r="A11" s="74" t="s">
        <v>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</row>
    <row r="12" spans="1:18" ht="63">
      <c r="A12" s="5" t="s">
        <v>10</v>
      </c>
      <c r="B12" s="5" t="s">
        <v>11</v>
      </c>
      <c r="C12" s="5" t="s">
        <v>12</v>
      </c>
      <c r="D12" s="5" t="s">
        <v>4</v>
      </c>
      <c r="E12" s="5" t="s">
        <v>13</v>
      </c>
      <c r="F12" s="5" t="s">
        <v>14</v>
      </c>
      <c r="G12" s="5" t="s">
        <v>1</v>
      </c>
      <c r="H12" s="5" t="s">
        <v>15</v>
      </c>
      <c r="I12" s="5" t="s">
        <v>5</v>
      </c>
      <c r="J12" s="5" t="s">
        <v>2</v>
      </c>
      <c r="K12" s="5" t="s">
        <v>3</v>
      </c>
      <c r="L12" s="5" t="s">
        <v>16</v>
      </c>
      <c r="M12" s="5" t="s">
        <v>17</v>
      </c>
      <c r="N12" s="5" t="s">
        <v>18</v>
      </c>
      <c r="O12" s="5" t="s">
        <v>19</v>
      </c>
      <c r="P12" s="5" t="s">
        <v>20</v>
      </c>
      <c r="Q12" s="5" t="s">
        <v>6</v>
      </c>
    </row>
    <row r="13" spans="1:18" ht="94.5">
      <c r="A13" s="6" t="s">
        <v>23</v>
      </c>
      <c r="B13" s="6" t="s">
        <v>23</v>
      </c>
      <c r="C13" s="7" t="s">
        <v>22</v>
      </c>
      <c r="D13" s="26" t="s">
        <v>25</v>
      </c>
      <c r="E13" s="7" t="s">
        <v>24</v>
      </c>
      <c r="F13" s="25" t="s">
        <v>26</v>
      </c>
      <c r="G13" s="26" t="s">
        <v>61</v>
      </c>
      <c r="H13" s="28" t="s">
        <v>91</v>
      </c>
      <c r="I13" s="24" t="s">
        <v>113</v>
      </c>
      <c r="J13" s="8">
        <v>43593</v>
      </c>
      <c r="K13" s="8">
        <v>44309</v>
      </c>
      <c r="L13" s="9">
        <v>1468570.99</v>
      </c>
      <c r="M13" s="9">
        <v>4883.96</v>
      </c>
      <c r="N13" s="9">
        <v>117387.88</v>
      </c>
      <c r="O13" s="9">
        <f>462088.02+102732.97+16431.4+502873.71+401685.22</f>
        <v>1485811.32</v>
      </c>
      <c r="P13" s="9">
        <f>256061.27+95557.66+7638.25+102830.84+119164.37+95209.15+809349.78</f>
        <v>1485811.32</v>
      </c>
      <c r="Q13" s="9">
        <f t="shared" ref="Q13:Q21" si="0">(O13*100)/(L13+M13+N13)</f>
        <v>93.397744389368739</v>
      </c>
      <c r="R13" s="34"/>
    </row>
    <row r="14" spans="1:18" ht="84.75" customHeight="1">
      <c r="A14" s="32" t="s">
        <v>78</v>
      </c>
      <c r="B14" s="6" t="s">
        <v>46</v>
      </c>
      <c r="C14" s="26" t="s">
        <v>45</v>
      </c>
      <c r="D14" s="7"/>
      <c r="E14" s="28" t="s">
        <v>79</v>
      </c>
      <c r="F14" s="26" t="s">
        <v>80</v>
      </c>
      <c r="G14" s="26" t="s">
        <v>44</v>
      </c>
      <c r="H14" s="28" t="s">
        <v>43</v>
      </c>
      <c r="I14" s="26" t="s">
        <v>81</v>
      </c>
      <c r="J14" s="8">
        <v>43467</v>
      </c>
      <c r="K14" s="8">
        <v>44785</v>
      </c>
      <c r="L14" s="9">
        <v>15000</v>
      </c>
      <c r="M14" s="9">
        <v>0</v>
      </c>
      <c r="N14" s="9">
        <v>0</v>
      </c>
      <c r="O14" s="9">
        <v>0</v>
      </c>
      <c r="P14" s="9">
        <v>0</v>
      </c>
      <c r="Q14" s="9">
        <f t="shared" si="0"/>
        <v>0</v>
      </c>
      <c r="R14" s="34"/>
    </row>
    <row r="15" spans="1:18" ht="15.75" customHeight="1">
      <c r="A15" s="67" t="s">
        <v>83</v>
      </c>
      <c r="B15" s="75" t="s">
        <v>52</v>
      </c>
      <c r="C15" s="44" t="s">
        <v>32</v>
      </c>
      <c r="D15" s="10"/>
      <c r="E15" s="81" t="s">
        <v>27</v>
      </c>
      <c r="F15" s="75" t="s">
        <v>82</v>
      </c>
      <c r="G15" s="44" t="s">
        <v>35</v>
      </c>
      <c r="H15" s="83" t="s">
        <v>97</v>
      </c>
      <c r="I15" s="77" t="s">
        <v>104</v>
      </c>
      <c r="J15" s="8">
        <v>43711</v>
      </c>
      <c r="K15" s="8">
        <v>44076</v>
      </c>
      <c r="L15" s="9">
        <v>175200</v>
      </c>
      <c r="M15" s="9">
        <v>0</v>
      </c>
      <c r="N15" s="9">
        <v>0</v>
      </c>
      <c r="O15" s="9">
        <v>144540</v>
      </c>
      <c r="P15" s="9">
        <v>144540</v>
      </c>
      <c r="Q15" s="9">
        <f t="shared" si="0"/>
        <v>82.5</v>
      </c>
      <c r="R15" s="34"/>
    </row>
    <row r="16" spans="1:18" ht="45.75" customHeight="1">
      <c r="A16" s="67"/>
      <c r="B16" s="76"/>
      <c r="C16" s="45"/>
      <c r="D16" s="11"/>
      <c r="E16" s="82"/>
      <c r="F16" s="76"/>
      <c r="G16" s="45"/>
      <c r="H16" s="84"/>
      <c r="I16" s="78"/>
      <c r="J16" s="8">
        <v>44077</v>
      </c>
      <c r="K16" s="8">
        <v>44441</v>
      </c>
      <c r="L16" s="9">
        <v>58400</v>
      </c>
      <c r="M16" s="9">
        <v>175200</v>
      </c>
      <c r="N16" s="9">
        <v>0</v>
      </c>
      <c r="O16" s="9">
        <f>43800+14600+14600+14600+14600+14600</f>
        <v>116800</v>
      </c>
      <c r="P16" s="9">
        <f>58400+14600+14600</f>
        <v>87600</v>
      </c>
      <c r="Q16" s="9">
        <f t="shared" si="0"/>
        <v>50</v>
      </c>
      <c r="R16" s="34"/>
    </row>
    <row r="17" spans="1:18" ht="49.5" customHeight="1">
      <c r="A17" s="46" t="s">
        <v>53</v>
      </c>
      <c r="B17" s="48" t="s">
        <v>54</v>
      </c>
      <c r="C17" s="46" t="s">
        <v>55</v>
      </c>
      <c r="D17" s="12"/>
      <c r="E17" s="79" t="s">
        <v>56</v>
      </c>
      <c r="F17" s="48" t="s">
        <v>57</v>
      </c>
      <c r="G17" s="46" t="s">
        <v>35</v>
      </c>
      <c r="H17" s="83" t="s">
        <v>97</v>
      </c>
      <c r="I17" s="46" t="s">
        <v>103</v>
      </c>
      <c r="J17" s="13">
        <v>43683</v>
      </c>
      <c r="K17" s="13">
        <v>44048</v>
      </c>
      <c r="L17" s="14">
        <v>46439.88</v>
      </c>
      <c r="M17" s="14">
        <v>0</v>
      </c>
      <c r="N17" s="14">
        <v>0</v>
      </c>
      <c r="O17" s="14">
        <f>3353.99+3869.99+3869.99+3869.99+3869.99+3869.99+3869.99+3869.99+3869.99+3869.99</f>
        <v>38183.899999999987</v>
      </c>
      <c r="P17" s="14">
        <v>3818.9</v>
      </c>
      <c r="Q17" s="14">
        <f t="shared" si="0"/>
        <v>82.22221935112664</v>
      </c>
      <c r="R17" s="34"/>
    </row>
    <row r="18" spans="1:18" ht="48.75" customHeight="1">
      <c r="A18" s="63"/>
      <c r="B18" s="64"/>
      <c r="C18" s="47"/>
      <c r="D18" s="15"/>
      <c r="E18" s="80"/>
      <c r="F18" s="49"/>
      <c r="G18" s="47"/>
      <c r="H18" s="84"/>
      <c r="I18" s="47"/>
      <c r="J18" s="13">
        <v>44049</v>
      </c>
      <c r="K18" s="13">
        <v>44413</v>
      </c>
      <c r="L18" s="14">
        <v>46439.88</v>
      </c>
      <c r="M18" s="14">
        <v>0</v>
      </c>
      <c r="N18" s="14">
        <v>0</v>
      </c>
      <c r="O18" s="14">
        <f>15479.96+3869.99+3869.99+3869.99+3869.99</f>
        <v>30959.919999999991</v>
      </c>
      <c r="P18" s="14">
        <f>23219.94+3869.99+3869.99</f>
        <v>30959.919999999998</v>
      </c>
      <c r="Q18" s="23">
        <f>(O18*100)/(L18+M18+N18)</f>
        <v>66.666666666666657</v>
      </c>
      <c r="R18" s="34"/>
    </row>
    <row r="19" spans="1:18" ht="29.25" customHeight="1">
      <c r="A19" s="62" t="s">
        <v>84</v>
      </c>
      <c r="B19" s="66" t="s">
        <v>54</v>
      </c>
      <c r="C19" s="62" t="s">
        <v>55</v>
      </c>
      <c r="D19" s="85"/>
      <c r="E19" s="65" t="s">
        <v>85</v>
      </c>
      <c r="F19" s="66" t="s">
        <v>86</v>
      </c>
      <c r="G19" s="62" t="s">
        <v>35</v>
      </c>
      <c r="H19" s="86" t="s">
        <v>97</v>
      </c>
      <c r="I19" s="62" t="s">
        <v>102</v>
      </c>
      <c r="J19" s="13">
        <v>43692</v>
      </c>
      <c r="K19" s="13">
        <v>44057</v>
      </c>
      <c r="L19" s="14">
        <v>22800</v>
      </c>
      <c r="M19" s="14">
        <v>0</v>
      </c>
      <c r="N19" s="14">
        <v>0</v>
      </c>
      <c r="O19" s="14">
        <v>13616.67</v>
      </c>
      <c r="P19" s="14">
        <v>13616.67</v>
      </c>
      <c r="Q19" s="14">
        <f t="shared" si="0"/>
        <v>59.722236842105261</v>
      </c>
      <c r="R19" s="34"/>
    </row>
    <row r="20" spans="1:18" ht="54" customHeight="1">
      <c r="A20" s="62"/>
      <c r="B20" s="66"/>
      <c r="C20" s="62"/>
      <c r="D20" s="85"/>
      <c r="E20" s="65"/>
      <c r="F20" s="66"/>
      <c r="G20" s="62"/>
      <c r="H20" s="86"/>
      <c r="I20" s="62"/>
      <c r="J20" s="13">
        <v>44089</v>
      </c>
      <c r="K20" s="13">
        <v>44422</v>
      </c>
      <c r="L20" s="14">
        <v>8550</v>
      </c>
      <c r="M20" s="14">
        <v>14250</v>
      </c>
      <c r="N20" s="14">
        <v>0</v>
      </c>
      <c r="O20" s="14">
        <v>7600</v>
      </c>
      <c r="P20" s="14">
        <v>7600</v>
      </c>
      <c r="Q20" s="14">
        <f t="shared" si="0"/>
        <v>33.333333333333336</v>
      </c>
      <c r="R20" s="34"/>
    </row>
    <row r="21" spans="1:18" ht="31.5" customHeight="1">
      <c r="A21" s="46" t="s">
        <v>58</v>
      </c>
      <c r="B21" s="48" t="s">
        <v>29</v>
      </c>
      <c r="C21" s="46" t="s">
        <v>55</v>
      </c>
      <c r="D21" s="50"/>
      <c r="E21" s="79" t="s">
        <v>59</v>
      </c>
      <c r="F21" s="48" t="s">
        <v>60</v>
      </c>
      <c r="G21" s="46" t="s">
        <v>41</v>
      </c>
      <c r="H21" s="68" t="s">
        <v>31</v>
      </c>
      <c r="I21" s="46" t="s">
        <v>98</v>
      </c>
      <c r="J21" s="37">
        <v>43691</v>
      </c>
      <c r="K21" s="37">
        <v>44244</v>
      </c>
      <c r="L21" s="39">
        <v>11832.8</v>
      </c>
      <c r="M21" s="39">
        <v>8452.68</v>
      </c>
      <c r="N21" s="39">
        <v>0</v>
      </c>
      <c r="O21" s="14">
        <f>1056.44+9450.96+991.66</f>
        <v>11499.06</v>
      </c>
      <c r="P21" s="14">
        <f>10507.96+991.66</f>
        <v>11499.619999999999</v>
      </c>
      <c r="Q21" s="39">
        <f t="shared" si="0"/>
        <v>56.686161727501641</v>
      </c>
      <c r="R21" s="34"/>
    </row>
    <row r="22" spans="1:18" ht="28.5" customHeight="1">
      <c r="A22" s="47"/>
      <c r="B22" s="49"/>
      <c r="C22" s="47"/>
      <c r="D22" s="51"/>
      <c r="E22" s="80"/>
      <c r="F22" s="49"/>
      <c r="G22" s="47"/>
      <c r="H22" s="69"/>
      <c r="I22" s="47"/>
      <c r="J22" s="38"/>
      <c r="K22" s="38"/>
      <c r="L22" s="40"/>
      <c r="M22" s="40"/>
      <c r="N22" s="40"/>
      <c r="O22" s="14">
        <f>1907.32+940.86+959.7</f>
        <v>3807.88</v>
      </c>
      <c r="P22" s="14">
        <f>937.82+1910.36</f>
        <v>2848.18</v>
      </c>
      <c r="Q22" s="40"/>
      <c r="R22" s="34"/>
    </row>
    <row r="23" spans="1:18" ht="15.75" customHeight="1">
      <c r="A23" s="46" t="s">
        <v>51</v>
      </c>
      <c r="B23" s="48" t="s">
        <v>37</v>
      </c>
      <c r="C23" s="48" t="s">
        <v>30</v>
      </c>
      <c r="D23" s="48"/>
      <c r="E23" s="60" t="s">
        <v>38</v>
      </c>
      <c r="F23" s="48" t="s">
        <v>42</v>
      </c>
      <c r="G23" s="46" t="s">
        <v>39</v>
      </c>
      <c r="H23" s="58" t="s">
        <v>40</v>
      </c>
      <c r="I23" s="46" t="s">
        <v>105</v>
      </c>
      <c r="J23" s="13">
        <v>43804</v>
      </c>
      <c r="K23" s="13">
        <v>44170</v>
      </c>
      <c r="L23" s="39">
        <v>2724</v>
      </c>
      <c r="M23" s="39">
        <f>2724+2724</f>
        <v>5448</v>
      </c>
      <c r="N23" s="39">
        <v>0</v>
      </c>
      <c r="O23" s="39">
        <f>2497+227+1816+681+454+227+227</f>
        <v>6129</v>
      </c>
      <c r="P23" s="39">
        <f>4540+227+227+227+681</f>
        <v>5902</v>
      </c>
      <c r="Q23" s="39">
        <f>(O23*100)/(L23+M23+N23)</f>
        <v>75</v>
      </c>
      <c r="R23" s="34"/>
    </row>
    <row r="24" spans="1:18" ht="93" customHeight="1">
      <c r="A24" s="47"/>
      <c r="B24" s="49"/>
      <c r="C24" s="49"/>
      <c r="D24" s="49"/>
      <c r="E24" s="61"/>
      <c r="F24" s="49"/>
      <c r="G24" s="47"/>
      <c r="H24" s="59"/>
      <c r="I24" s="47"/>
      <c r="J24" s="13">
        <v>44170</v>
      </c>
      <c r="K24" s="13">
        <v>44535</v>
      </c>
      <c r="L24" s="40"/>
      <c r="M24" s="40"/>
      <c r="N24" s="40"/>
      <c r="O24" s="40"/>
      <c r="P24" s="40"/>
      <c r="Q24" s="40"/>
      <c r="R24" s="34"/>
    </row>
    <row r="25" spans="1:18" ht="47.25">
      <c r="A25" s="32" t="s">
        <v>62</v>
      </c>
      <c r="B25" s="25" t="s">
        <v>63</v>
      </c>
      <c r="C25" s="26" t="s">
        <v>32</v>
      </c>
      <c r="D25" s="16"/>
      <c r="E25" s="27" t="s">
        <v>64</v>
      </c>
      <c r="F25" s="25" t="s">
        <v>48</v>
      </c>
      <c r="G25" s="26" t="s">
        <v>65</v>
      </c>
      <c r="H25" s="28" t="s">
        <v>31</v>
      </c>
      <c r="I25" s="26" t="s">
        <v>76</v>
      </c>
      <c r="J25" s="8">
        <v>43739</v>
      </c>
      <c r="K25" s="8">
        <v>43919</v>
      </c>
      <c r="L25" s="9">
        <v>410.52</v>
      </c>
      <c r="M25" s="9">
        <v>0</v>
      </c>
      <c r="N25" s="9">
        <v>0</v>
      </c>
      <c r="O25" s="9">
        <v>68.42</v>
      </c>
      <c r="P25" s="9">
        <v>0</v>
      </c>
      <c r="Q25" s="9">
        <f t="shared" ref="Q25:Q33" si="1">(O25*100)/(L25+M25+N25)</f>
        <v>16.666666666666668</v>
      </c>
      <c r="R25" s="34"/>
    </row>
    <row r="26" spans="1:18" ht="47.25">
      <c r="A26" s="24" t="s">
        <v>66</v>
      </c>
      <c r="B26" s="29" t="s">
        <v>63</v>
      </c>
      <c r="C26" s="24" t="s">
        <v>49</v>
      </c>
      <c r="D26" s="30"/>
      <c r="E26" s="31" t="s">
        <v>50</v>
      </c>
      <c r="F26" s="29" t="s">
        <v>47</v>
      </c>
      <c r="G26" s="24" t="s">
        <v>67</v>
      </c>
      <c r="H26" s="18" t="s">
        <v>31</v>
      </c>
      <c r="I26" s="24" t="s">
        <v>77</v>
      </c>
      <c r="J26" s="13">
        <v>43739</v>
      </c>
      <c r="K26" s="13">
        <v>43919</v>
      </c>
      <c r="L26" s="14">
        <v>171.72</v>
      </c>
      <c r="M26" s="14">
        <v>0</v>
      </c>
      <c r="N26" s="14">
        <v>0</v>
      </c>
      <c r="O26" s="14">
        <v>171.72</v>
      </c>
      <c r="P26" s="14">
        <v>171.72</v>
      </c>
      <c r="Q26" s="14">
        <f t="shared" si="1"/>
        <v>100</v>
      </c>
      <c r="R26" s="34"/>
    </row>
    <row r="27" spans="1:18" ht="31.5">
      <c r="A27" s="67" t="s">
        <v>68</v>
      </c>
      <c r="B27" s="70" t="s">
        <v>72</v>
      </c>
      <c r="C27" s="71" t="s">
        <v>55</v>
      </c>
      <c r="D27" s="72"/>
      <c r="E27" s="73" t="s">
        <v>69</v>
      </c>
      <c r="F27" s="70" t="s">
        <v>71</v>
      </c>
      <c r="G27" s="71" t="s">
        <v>70</v>
      </c>
      <c r="H27" s="28" t="s">
        <v>43</v>
      </c>
      <c r="I27" s="71" t="s">
        <v>101</v>
      </c>
      <c r="J27" s="8">
        <v>43753</v>
      </c>
      <c r="K27" s="8">
        <v>44118</v>
      </c>
      <c r="L27" s="9">
        <v>50000</v>
      </c>
      <c r="M27" s="9">
        <v>0</v>
      </c>
      <c r="N27" s="9">
        <v>0</v>
      </c>
      <c r="O27" s="9">
        <v>5017.58</v>
      </c>
      <c r="P27" s="9">
        <f>2166.85+2940.73</f>
        <v>5107.58</v>
      </c>
      <c r="Q27" s="9">
        <f t="shared" si="1"/>
        <v>10.035159999999999</v>
      </c>
      <c r="R27" s="34"/>
    </row>
    <row r="28" spans="1:18" ht="39.75" customHeight="1">
      <c r="A28" s="67"/>
      <c r="B28" s="70"/>
      <c r="C28" s="71"/>
      <c r="D28" s="72"/>
      <c r="E28" s="73"/>
      <c r="F28" s="70"/>
      <c r="G28" s="71"/>
      <c r="H28" s="28" t="s">
        <v>43</v>
      </c>
      <c r="I28" s="71"/>
      <c r="J28" s="8">
        <v>44118</v>
      </c>
      <c r="K28" s="8">
        <v>44483</v>
      </c>
      <c r="L28" s="9">
        <v>10416.66</v>
      </c>
      <c r="M28" s="9">
        <v>0</v>
      </c>
      <c r="N28" s="9">
        <v>0</v>
      </c>
      <c r="O28" s="9">
        <f>928.65+6810.1</f>
        <v>7738.75</v>
      </c>
      <c r="P28" s="9">
        <f>928.65+6810.1</f>
        <v>7738.75</v>
      </c>
      <c r="Q28" s="9">
        <f t="shared" si="1"/>
        <v>74.292047546910425</v>
      </c>
      <c r="R28" s="34"/>
    </row>
    <row r="29" spans="1:18" ht="47.25">
      <c r="A29" s="46" t="s">
        <v>73</v>
      </c>
      <c r="B29" s="48" t="s">
        <v>74</v>
      </c>
      <c r="C29" s="46" t="s">
        <v>55</v>
      </c>
      <c r="D29" s="12"/>
      <c r="E29" s="52" t="s">
        <v>28</v>
      </c>
      <c r="F29" s="54" t="s">
        <v>33</v>
      </c>
      <c r="G29" s="44" t="s">
        <v>34</v>
      </c>
      <c r="H29" s="83" t="s">
        <v>107</v>
      </c>
      <c r="I29" s="22" t="s">
        <v>100</v>
      </c>
      <c r="J29" s="33">
        <v>43831</v>
      </c>
      <c r="K29" s="33">
        <v>44196</v>
      </c>
      <c r="L29" s="23">
        <v>60000</v>
      </c>
      <c r="M29" s="23">
        <v>0</v>
      </c>
      <c r="N29" s="23">
        <v>0</v>
      </c>
      <c r="O29" s="23">
        <f>23684.92+1131.62+1672.06</f>
        <v>26488.6</v>
      </c>
      <c r="P29" s="23">
        <v>26488.6</v>
      </c>
      <c r="Q29" s="19">
        <f t="shared" si="1"/>
        <v>44.147666666666666</v>
      </c>
      <c r="R29" s="34"/>
    </row>
    <row r="30" spans="1:18" ht="42" customHeight="1">
      <c r="A30" s="47"/>
      <c r="B30" s="49"/>
      <c r="C30" s="47"/>
      <c r="D30" s="17"/>
      <c r="E30" s="53"/>
      <c r="F30" s="55"/>
      <c r="G30" s="45"/>
      <c r="H30" s="84"/>
      <c r="I30" s="29" t="s">
        <v>99</v>
      </c>
      <c r="J30" s="13">
        <v>44197</v>
      </c>
      <c r="K30" s="13">
        <v>44561</v>
      </c>
      <c r="L30" s="14">
        <v>60000</v>
      </c>
      <c r="M30" s="14">
        <v>0</v>
      </c>
      <c r="N30" s="14">
        <v>0</v>
      </c>
      <c r="O30" s="14">
        <v>13113.82</v>
      </c>
      <c r="P30" s="14">
        <v>13113.82</v>
      </c>
      <c r="Q30" s="19">
        <f t="shared" si="1"/>
        <v>21.856366666666666</v>
      </c>
      <c r="R30" s="34"/>
    </row>
    <row r="31" spans="1:18" ht="15.75">
      <c r="A31" s="46" t="s">
        <v>87</v>
      </c>
      <c r="B31" s="48" t="s">
        <v>88</v>
      </c>
      <c r="C31" s="46" t="s">
        <v>55</v>
      </c>
      <c r="D31" s="50"/>
      <c r="E31" s="56" t="s">
        <v>90</v>
      </c>
      <c r="F31" s="54" t="s">
        <v>89</v>
      </c>
      <c r="G31" s="44" t="s">
        <v>106</v>
      </c>
      <c r="H31" s="46" t="s">
        <v>36</v>
      </c>
      <c r="I31" s="24" t="s">
        <v>108</v>
      </c>
      <c r="J31" s="13">
        <v>43916</v>
      </c>
      <c r="K31" s="13">
        <v>44267</v>
      </c>
      <c r="L31" s="14">
        <v>66000</v>
      </c>
      <c r="M31" s="14">
        <v>0</v>
      </c>
      <c r="N31" s="14">
        <v>0</v>
      </c>
      <c r="O31" s="14">
        <f>2676.95+2322.7+1795.29+3492.42+1638.78</f>
        <v>11926.140000000001</v>
      </c>
      <c r="P31" s="14">
        <v>11926.14</v>
      </c>
      <c r="Q31" s="19">
        <f t="shared" si="1"/>
        <v>18.069909090909093</v>
      </c>
      <c r="R31" s="34"/>
    </row>
    <row r="32" spans="1:18" ht="15.75">
      <c r="A32" s="47"/>
      <c r="B32" s="49"/>
      <c r="C32" s="47"/>
      <c r="D32" s="51"/>
      <c r="E32" s="57"/>
      <c r="F32" s="55"/>
      <c r="G32" s="45"/>
      <c r="H32" s="47"/>
      <c r="I32" s="24" t="s">
        <v>109</v>
      </c>
      <c r="J32" s="13">
        <v>44268</v>
      </c>
      <c r="K32" s="13">
        <v>44632</v>
      </c>
      <c r="L32" s="14">
        <v>60000</v>
      </c>
      <c r="M32" s="14">
        <v>0</v>
      </c>
      <c r="N32" s="14">
        <v>0</v>
      </c>
      <c r="O32" s="14">
        <v>9532.6</v>
      </c>
      <c r="P32" s="14">
        <v>0</v>
      </c>
      <c r="Q32" s="19">
        <f t="shared" si="1"/>
        <v>15.887666666666666</v>
      </c>
      <c r="R32" s="34"/>
    </row>
    <row r="33" spans="1:18" ht="15.75">
      <c r="A33" s="46" t="s">
        <v>92</v>
      </c>
      <c r="B33" s="48" t="s">
        <v>93</v>
      </c>
      <c r="C33" s="46" t="s">
        <v>55</v>
      </c>
      <c r="D33" s="50"/>
      <c r="E33" s="52" t="s">
        <v>94</v>
      </c>
      <c r="F33" s="54" t="s">
        <v>95</v>
      </c>
      <c r="G33" s="44" t="s">
        <v>96</v>
      </c>
      <c r="H33" s="46" t="s">
        <v>31</v>
      </c>
      <c r="I33" s="29" t="s">
        <v>110</v>
      </c>
      <c r="J33" s="37">
        <v>43906</v>
      </c>
      <c r="K33" s="37">
        <v>44635</v>
      </c>
      <c r="L33" s="39">
        <v>93.6</v>
      </c>
      <c r="M33" s="39">
        <v>886.56</v>
      </c>
      <c r="N33" s="39">
        <v>0</v>
      </c>
      <c r="O33" s="14">
        <v>163.36000000000001</v>
      </c>
      <c r="P33" s="14">
        <v>122.52</v>
      </c>
      <c r="Q33" s="35">
        <f t="shared" si="1"/>
        <v>16.666666666666668</v>
      </c>
      <c r="R33" s="34"/>
    </row>
    <row r="34" spans="1:18" ht="15.75">
      <c r="A34" s="47"/>
      <c r="B34" s="49"/>
      <c r="C34" s="47"/>
      <c r="D34" s="51"/>
      <c r="E34" s="53"/>
      <c r="F34" s="55"/>
      <c r="G34" s="45"/>
      <c r="H34" s="47"/>
      <c r="I34" s="29" t="s">
        <v>111</v>
      </c>
      <c r="J34" s="38"/>
      <c r="K34" s="38"/>
      <c r="L34" s="40"/>
      <c r="M34" s="40"/>
      <c r="N34" s="40"/>
      <c r="O34" s="14">
        <v>40.840000000000003</v>
      </c>
      <c r="P34" s="14">
        <v>0</v>
      </c>
      <c r="Q34" s="36"/>
      <c r="R34" s="34"/>
    </row>
    <row r="35" spans="1:18" ht="15.75">
      <c r="A35" s="41" t="s">
        <v>7</v>
      </c>
      <c r="B35" s="42"/>
      <c r="C35" s="42"/>
      <c r="D35" s="42"/>
      <c r="E35" s="42"/>
      <c r="F35" s="42"/>
      <c r="G35" s="42"/>
      <c r="H35" s="42"/>
      <c r="I35" s="42"/>
      <c r="J35" s="43"/>
      <c r="K35" s="20"/>
      <c r="L35" s="20">
        <f>SUM(L13:L34)</f>
        <v>2163050.0499999998</v>
      </c>
      <c r="M35" s="20">
        <f>SUM(M13:M34)</f>
        <v>209121.19999999998</v>
      </c>
      <c r="N35" s="20">
        <f>SUM(N13:N34)</f>
        <v>117387.88</v>
      </c>
      <c r="O35" s="20">
        <f>SUM(O13:O34)</f>
        <v>1933209.58</v>
      </c>
      <c r="P35" s="20"/>
      <c r="Q35" s="21"/>
    </row>
    <row r="36" spans="1:18" ht="15.75">
      <c r="A36" s="3" t="s">
        <v>21</v>
      </c>
      <c r="B36" s="3"/>
      <c r="C36" s="3"/>
      <c r="D36" s="3"/>
      <c r="E36" s="3"/>
      <c r="F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8" ht="15.75">
      <c r="A37" s="2" t="s">
        <v>8</v>
      </c>
      <c r="B37" s="3"/>
      <c r="C37" s="3"/>
      <c r="D37" s="3"/>
      <c r="E37" s="3"/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</sheetData>
  <mergeCells count="94">
    <mergeCell ref="I17:I18"/>
    <mergeCell ref="H17:H18"/>
    <mergeCell ref="G17:G18"/>
    <mergeCell ref="F17:F18"/>
    <mergeCell ref="H29:H30"/>
    <mergeCell ref="F29:F30"/>
    <mergeCell ref="I27:I28"/>
    <mergeCell ref="H19:H20"/>
    <mergeCell ref="G27:G28"/>
    <mergeCell ref="G23:G24"/>
    <mergeCell ref="C29:C30"/>
    <mergeCell ref="B29:B30"/>
    <mergeCell ref="A29:A30"/>
    <mergeCell ref="C17:C18"/>
    <mergeCell ref="E17:E18"/>
    <mergeCell ref="A19:A20"/>
    <mergeCell ref="B19:B20"/>
    <mergeCell ref="C19:C20"/>
    <mergeCell ref="D19:D20"/>
    <mergeCell ref="M21:M22"/>
    <mergeCell ref="N21:N22"/>
    <mergeCell ref="Q21:Q22"/>
    <mergeCell ref="A21:A22"/>
    <mergeCell ref="G29:G30"/>
    <mergeCell ref="C15:C16"/>
    <mergeCell ref="E15:E16"/>
    <mergeCell ref="F15:F16"/>
    <mergeCell ref="G15:G16"/>
    <mergeCell ref="H15:H16"/>
    <mergeCell ref="A11:Q11"/>
    <mergeCell ref="A15:A16"/>
    <mergeCell ref="B15:B16"/>
    <mergeCell ref="I15:I16"/>
    <mergeCell ref="B21:B22"/>
    <mergeCell ref="C21:C22"/>
    <mergeCell ref="D21:D22"/>
    <mergeCell ref="E21:E22"/>
    <mergeCell ref="F21:F22"/>
    <mergeCell ref="G21:G22"/>
    <mergeCell ref="E19:E20"/>
    <mergeCell ref="F19:F20"/>
    <mergeCell ref="G19:G20"/>
    <mergeCell ref="A27:A28"/>
    <mergeCell ref="H21:H22"/>
    <mergeCell ref="B27:B28"/>
    <mergeCell ref="C27:C28"/>
    <mergeCell ref="D27:D28"/>
    <mergeCell ref="E27:E28"/>
    <mergeCell ref="F27:F28"/>
    <mergeCell ref="O23:O24"/>
    <mergeCell ref="P23:P24"/>
    <mergeCell ref="Q23:Q24"/>
    <mergeCell ref="I19:I20"/>
    <mergeCell ref="A17:A18"/>
    <mergeCell ref="B17:B18"/>
    <mergeCell ref="I21:I22"/>
    <mergeCell ref="J21:J22"/>
    <mergeCell ref="K21:K22"/>
    <mergeCell ref="L21:L22"/>
    <mergeCell ref="I23:I24"/>
    <mergeCell ref="L23:L24"/>
    <mergeCell ref="M23:M24"/>
    <mergeCell ref="N23:N24"/>
    <mergeCell ref="A23:A24"/>
    <mergeCell ref="B23:B24"/>
    <mergeCell ref="C23:C24"/>
    <mergeCell ref="D23:D24"/>
    <mergeCell ref="E23:E24"/>
    <mergeCell ref="F23:F24"/>
    <mergeCell ref="H33:H34"/>
    <mergeCell ref="A31:A32"/>
    <mergeCell ref="B31:B32"/>
    <mergeCell ref="C31:C32"/>
    <mergeCell ref="D31:D32"/>
    <mergeCell ref="E31:E32"/>
    <mergeCell ref="F31:F32"/>
    <mergeCell ref="H23:H24"/>
    <mergeCell ref="E29:E30"/>
    <mergeCell ref="A35:J35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Q33:Q34"/>
    <mergeCell ref="J33:J34"/>
    <mergeCell ref="K33:K34"/>
    <mergeCell ref="L33:L34"/>
    <mergeCell ref="M33:M34"/>
    <mergeCell ref="N33:N34"/>
  </mergeCells>
  <pageMargins left="0.51181102362204722" right="0.51181102362204722" top="0.78740157480314965" bottom="0.78740157480314965" header="0.31496062992125984" footer="0.31496062992125984"/>
  <pageSetup paperSize="9" scale="4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CONTRATOS MAIO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Xavier de Santana</dc:creator>
  <cp:lastModifiedBy>ragalvao</cp:lastModifiedBy>
  <cp:lastPrinted>2021-03-18T11:59:49Z</cp:lastPrinted>
  <dcterms:created xsi:type="dcterms:W3CDTF">2019-08-14T12:15:10Z</dcterms:created>
  <dcterms:modified xsi:type="dcterms:W3CDTF">2023-09-26T11:14:37Z</dcterms:modified>
</cp:coreProperties>
</file>