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AGOSTO" sheetId="1" r:id="rId1"/>
  </sheets>
  <definedNames>
    <definedName name="_xlnm.Print_Area" localSheetId="0">'CONTRATOS AGOSTO'!$A$1:$Q$35</definedName>
    <definedName name="lnkFramework" localSheetId="0">'CONTRATOS AGOSTO'!#REF!</definedName>
  </definedNames>
  <calcPr fullCalcOnLoad="1"/>
</workbook>
</file>

<file path=xl/sharedStrings.xml><?xml version="1.0" encoding="utf-8"?>
<sst xmlns="http://schemas.openxmlformats.org/spreadsheetml/2006/main" count="137" uniqueCount="116">
  <si>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</si>
  <si>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</si>
  <si>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</si>
  <si>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</si>
  <si>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</si>
  <si>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</si>
  <si>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</si>
  <si>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</si>
  <si>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</si>
  <si>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</si>
  <si>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</si>
  <si>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</si>
  <si>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</si>
  <si>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</si>
  <si>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</si>
  <si>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</si>
  <si>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</si>
  <si>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</si>
  <si>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</si>
  <si>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</si>
  <si>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</si>
  <si>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</si>
  <si>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</si>
  <si>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</si>
  <si>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</si>
  <si>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</si>
  <si>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</si>
  <si>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</si>
  <si>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</si>
  <si>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</si>
  <si>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</si>
  <si>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</si>
  <si>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</si>
  <si>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Alessandra Rocha Britto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</si>
  <si>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</si>
  <si>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</si>
  <si>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</si>
  <si>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</si>
  <si>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</si>
  <si>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</si>
  <si>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</si>
  <si>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</si>
  <si>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</si>
  <si>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</si>
  <si>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</si>
  <si>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</si>
  <si>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</si>
  <si>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</si>
  <si>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</si>
  <si>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</si>
  <si>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</si>
  <si>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</si>
  <si>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</si>
  <si>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</si>
  <si>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</si>
  <si>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</si>
  <si>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</si>
  <si>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</si>
  <si>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</si>
  <si>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</si>
  <si>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</si>
  <si>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</si>
  <si>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</si>
  <si>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</si>
  <si>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</si>
  <si>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</si>
  <si>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</si>
  <si>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</si>
  <si>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</si>
  <si>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</si>
  <si>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</si>
  <si>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</si>
  <si>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</si>
  <si>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</si>
  <si>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02/2019 Contrato Centralizado</t>
  </si>
  <si>
    <t>110/2019</t>
  </si>
  <si>
    <t>02.242.714.0001-31</t>
  </si>
  <si>
    <t>Seviço de Transporte Terrestre de Pessoas</t>
  </si>
  <si>
    <t>47/2019 Contrato Centralizado</t>
  </si>
  <si>
    <t>240/2019</t>
  </si>
  <si>
    <t>2020NE000012</t>
  </si>
  <si>
    <t>Associação dos Taxista Prime</t>
  </si>
  <si>
    <t>2020NE000022</t>
  </si>
  <si>
    <t>UNIDADE GESTORA:  191501 / SEDETEC</t>
  </si>
  <si>
    <t>2019NE000036 2020NE000016</t>
  </si>
  <si>
    <t>2019NE000327 2020NE000024</t>
  </si>
  <si>
    <t>2019NE000326 2020NE000023</t>
  </si>
  <si>
    <t>2019NE000344 2020NE000018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</si>
  <si>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</si>
  <si>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</si>
  <si>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</si>
  <si>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</si>
  <si>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</si>
  <si>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</si>
  <si>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2019NE000336 2020NE000009</t>
  </si>
  <si>
    <t>2019NE000256 2020NE000010</t>
  </si>
  <si>
    <t>32/2019 Contrato Centralizado</t>
  </si>
  <si>
    <t>Localiza Rent A Car S/A</t>
  </si>
  <si>
    <t>16.670.085/0001-55</t>
  </si>
  <si>
    <t>2019NE000297 2020NE000011</t>
  </si>
  <si>
    <t>2019NE000275  2020NE000015</t>
  </si>
  <si>
    <t>2019NE000350 2020NE000017</t>
  </si>
  <si>
    <t>04/2020 Contrato Centralizado</t>
  </si>
  <si>
    <t>231/2019</t>
  </si>
  <si>
    <t>04.864.703/0001-19</t>
  </si>
  <si>
    <t>FORNECIMENTO DE PASSAGEM - AEREA, NACIONAL E INTERNACIONAL, COM TAXA DE EMBARQUE</t>
  </si>
  <si>
    <t>Aereotur Viagens e Oper. Turisticas Ltda</t>
  </si>
  <si>
    <t>CEHOP/SE</t>
  </si>
  <si>
    <t>MÊS DE REFERÊNCIA:  ATÉ AGOSTO/2020</t>
  </si>
  <si>
    <t>2020NE0000112</t>
  </si>
  <si>
    <t>02/2020 Contrato Centralizado</t>
  </si>
  <si>
    <t>236/2019</t>
  </si>
  <si>
    <t>Tim S.A.</t>
  </si>
  <si>
    <t>02.421.421/0001-11</t>
  </si>
  <si>
    <t>2020NE0000108</t>
  </si>
  <si>
    <t>Contratação de serviços de Telefonia Móvel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</si>
</sst>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4" fontId="2" fillId="34" borderId="10" xfId="0" applyNumberFormat="1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3" fontId="2" fillId="36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4" fontId="48" fillId="35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</xdr:row>
      <xdr:rowOff>38100</xdr:rowOff>
    </xdr:from>
    <xdr:to>
      <xdr:col>3</xdr:col>
      <xdr:colOff>76200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3209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34"/>
  <sheetViews>
    <sheetView showGridLines="0" tabSelected="1" zoomScale="70" zoomScaleNormal="70" zoomScalePageLayoutView="0" workbookViewId="0" topLeftCell="B4">
      <pane ySplit="11" topLeftCell="A15" activePane="bottomLeft" state="frozen"/>
      <selection pane="topLeft" activeCell="A4" sqref="A4"/>
      <selection pane="bottomLeft" activeCell="A29" sqref="A29:J29"/>
    </sheetView>
  </sheetViews>
  <sheetFormatPr defaultColWidth="11.57421875" defaultRowHeight="12.75"/>
  <cols>
    <col min="1" max="1" width="15.57421875" style="3" customWidth="1"/>
    <col min="2" max="2" width="14.8515625" style="3" bestFit="1" customWidth="1"/>
    <col min="3" max="3" width="17.00390625" style="3" customWidth="1"/>
    <col min="4" max="4" width="14.28125" style="3" customWidth="1"/>
    <col min="5" max="5" width="39.140625" style="3" customWidth="1"/>
    <col min="6" max="6" width="21.7109375" style="5" bestFit="1" customWidth="1"/>
    <col min="7" max="8" width="22.57421875" style="3" customWidth="1"/>
    <col min="9" max="9" width="16.421875" style="3" bestFit="1" customWidth="1"/>
    <col min="10" max="10" width="14.140625" style="3" bestFit="1" customWidth="1"/>
    <col min="11" max="11" width="19.421875" style="3" customWidth="1"/>
    <col min="12" max="12" width="19.8515625" style="3" bestFit="1" customWidth="1"/>
    <col min="13" max="13" width="22.421875" style="3" customWidth="1"/>
    <col min="14" max="14" width="18.7109375" style="3" customWidth="1"/>
    <col min="15" max="15" width="13.7109375" style="3" customWidth="1"/>
    <col min="16" max="17" width="12.57421875" style="3" customWidth="1"/>
    <col min="18" max="18" width="11.57421875" style="33" customWidth="1"/>
    <col min="19" max="16384" width="11.57421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A9" s="1" t="s">
        <v>0</v>
      </c>
    </row>
    <row r="10" ht="15.75">
      <c r="A10" s="1" t="s">
        <v>83</v>
      </c>
    </row>
    <row r="11" ht="15.75">
      <c r="A11" s="1" t="s">
        <v>108</v>
      </c>
    </row>
    <row r="13" spans="1:17" ht="23.25" customHeight="1">
      <c r="A13" s="39" t="s">
        <v>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51" customHeight="1">
      <c r="A14" s="7" t="s">
        <v>10</v>
      </c>
      <c r="B14" s="7" t="s">
        <v>11</v>
      </c>
      <c r="C14" s="7" t="s">
        <v>12</v>
      </c>
      <c r="D14" s="7" t="s">
        <v>4</v>
      </c>
      <c r="E14" s="7" t="s">
        <v>13</v>
      </c>
      <c r="F14" s="7" t="s">
        <v>14</v>
      </c>
      <c r="G14" s="7" t="s">
        <v>1</v>
      </c>
      <c r="H14" s="7" t="s">
        <v>15</v>
      </c>
      <c r="I14" s="7" t="s">
        <v>5</v>
      </c>
      <c r="J14" s="8" t="s">
        <v>2</v>
      </c>
      <c r="K14" s="8" t="s">
        <v>3</v>
      </c>
      <c r="L14" s="7" t="s">
        <v>16</v>
      </c>
      <c r="M14" s="7" t="s">
        <v>17</v>
      </c>
      <c r="N14" s="7" t="s">
        <v>18</v>
      </c>
      <c r="O14" s="7" t="s">
        <v>19</v>
      </c>
      <c r="P14" s="7" t="s">
        <v>20</v>
      </c>
      <c r="Q14" s="7" t="s">
        <v>6</v>
      </c>
    </row>
    <row r="15" spans="1:18" ht="140.25" customHeight="1">
      <c r="A15" s="15" t="s">
        <v>23</v>
      </c>
      <c r="B15" s="15" t="s">
        <v>23</v>
      </c>
      <c r="C15" s="11" t="s">
        <v>22</v>
      </c>
      <c r="D15" s="21" t="s">
        <v>25</v>
      </c>
      <c r="E15" s="11" t="s">
        <v>24</v>
      </c>
      <c r="F15" s="12" t="s">
        <v>26</v>
      </c>
      <c r="G15" s="21" t="s">
        <v>62</v>
      </c>
      <c r="H15" s="13" t="s">
        <v>107</v>
      </c>
      <c r="I15" s="24" t="s">
        <v>82</v>
      </c>
      <c r="J15" s="18">
        <v>43593</v>
      </c>
      <c r="K15" s="18">
        <v>44309</v>
      </c>
      <c r="L15" s="19">
        <v>1468570.99</v>
      </c>
      <c r="M15" s="20">
        <v>4883.96</v>
      </c>
      <c r="N15" s="20">
        <v>117387.88</v>
      </c>
      <c r="O15" s="37">
        <v>462088.02</v>
      </c>
      <c r="P15" s="37">
        <f>256061.27+95557.66+7638.25+102830.84</f>
        <v>462088.02</v>
      </c>
      <c r="Q15" s="20">
        <f aca="true" t="shared" si="0" ref="Q15:Q28">(O15*100)/(L15+M15+N15)</f>
        <v>29.046742474239267</v>
      </c>
      <c r="R15" s="9"/>
    </row>
    <row r="16" spans="1:18" ht="72.75" customHeight="1">
      <c r="A16" s="14" t="s">
        <v>88</v>
      </c>
      <c r="B16" s="15" t="s">
        <v>47</v>
      </c>
      <c r="C16" s="13" t="s">
        <v>46</v>
      </c>
      <c r="D16" s="11"/>
      <c r="E16" s="21" t="s">
        <v>89</v>
      </c>
      <c r="F16" s="13" t="s">
        <v>90</v>
      </c>
      <c r="G16" s="13" t="s">
        <v>45</v>
      </c>
      <c r="H16" s="13" t="s">
        <v>44</v>
      </c>
      <c r="I16" s="13" t="s">
        <v>91</v>
      </c>
      <c r="J16" s="17">
        <v>43467</v>
      </c>
      <c r="K16" s="18">
        <v>44050</v>
      </c>
      <c r="L16" s="19">
        <v>15000</v>
      </c>
      <c r="M16" s="19">
        <v>0</v>
      </c>
      <c r="N16" s="20">
        <v>0</v>
      </c>
      <c r="O16" s="37">
        <v>0</v>
      </c>
      <c r="P16" s="37">
        <v>0</v>
      </c>
      <c r="Q16" s="20">
        <f t="shared" si="0"/>
        <v>0</v>
      </c>
      <c r="R16" s="9"/>
    </row>
    <row r="17" spans="1:18" ht="47.25">
      <c r="A17" s="14" t="s">
        <v>93</v>
      </c>
      <c r="B17" s="15" t="s">
        <v>53</v>
      </c>
      <c r="C17" s="13" t="s">
        <v>32</v>
      </c>
      <c r="D17" s="11"/>
      <c r="E17" s="16" t="s">
        <v>27</v>
      </c>
      <c r="F17" s="15" t="s">
        <v>92</v>
      </c>
      <c r="G17" s="13" t="s">
        <v>36</v>
      </c>
      <c r="H17" s="13" t="s">
        <v>33</v>
      </c>
      <c r="I17" s="14" t="s">
        <v>94</v>
      </c>
      <c r="J17" s="17">
        <v>43711</v>
      </c>
      <c r="K17" s="18">
        <v>44076</v>
      </c>
      <c r="L17" s="19">
        <v>175200</v>
      </c>
      <c r="M17" s="19">
        <v>0</v>
      </c>
      <c r="N17" s="20">
        <v>0</v>
      </c>
      <c r="O17" s="37">
        <f>43800+13140+14600+14600+14600</f>
        <v>100740</v>
      </c>
      <c r="P17" s="37">
        <f>14600+13140+14600+14600+14600</f>
        <v>71540</v>
      </c>
      <c r="Q17" s="20">
        <f t="shared" si="0"/>
        <v>57.5</v>
      </c>
      <c r="R17" s="9"/>
    </row>
    <row r="18" spans="1:18" ht="47.25">
      <c r="A18" s="23" t="s">
        <v>54</v>
      </c>
      <c r="B18" s="24" t="s">
        <v>55</v>
      </c>
      <c r="C18" s="23" t="s">
        <v>56</v>
      </c>
      <c r="D18" s="25"/>
      <c r="E18" s="29" t="s">
        <v>57</v>
      </c>
      <c r="F18" s="24" t="s">
        <v>58</v>
      </c>
      <c r="G18" s="23" t="s">
        <v>36</v>
      </c>
      <c r="H18" s="23" t="s">
        <v>33</v>
      </c>
      <c r="I18" s="23" t="s">
        <v>95</v>
      </c>
      <c r="J18" s="30">
        <v>43683</v>
      </c>
      <c r="K18" s="27">
        <v>44048</v>
      </c>
      <c r="L18" s="28">
        <v>46439.88</v>
      </c>
      <c r="M18" s="28">
        <v>0</v>
      </c>
      <c r="N18" s="28">
        <v>0</v>
      </c>
      <c r="O18" s="36">
        <f>3353.99+3869.99+3869.99+3869.99+3869.99+3869.99+3869.99</f>
        <v>26573.929999999993</v>
      </c>
      <c r="P18" s="36">
        <f>11093.97+3869.99+3869.99+3869.99</f>
        <v>22703.939999999995</v>
      </c>
      <c r="Q18" s="28">
        <f t="shared" si="0"/>
        <v>57.22221935112665</v>
      </c>
      <c r="R18" s="9"/>
    </row>
    <row r="19" spans="1:18" ht="47.25">
      <c r="A19" s="23" t="s">
        <v>96</v>
      </c>
      <c r="B19" s="24" t="s">
        <v>55</v>
      </c>
      <c r="C19" s="23" t="s">
        <v>56</v>
      </c>
      <c r="D19" s="25"/>
      <c r="E19" s="29" t="s">
        <v>97</v>
      </c>
      <c r="F19" s="24" t="s">
        <v>98</v>
      </c>
      <c r="G19" s="23" t="s">
        <v>36</v>
      </c>
      <c r="H19" s="23" t="s">
        <v>33</v>
      </c>
      <c r="I19" s="23" t="s">
        <v>99</v>
      </c>
      <c r="J19" s="30">
        <v>43692</v>
      </c>
      <c r="K19" s="27">
        <v>44057</v>
      </c>
      <c r="L19" s="28">
        <v>22800</v>
      </c>
      <c r="M19" s="28">
        <v>0</v>
      </c>
      <c r="N19" s="28">
        <v>0</v>
      </c>
      <c r="O19" s="36">
        <v>9500</v>
      </c>
      <c r="P19" s="36">
        <f>1900+1900+1900</f>
        <v>5700</v>
      </c>
      <c r="Q19" s="28">
        <f t="shared" si="0"/>
        <v>41.666666666666664</v>
      </c>
      <c r="R19" s="9"/>
    </row>
    <row r="20" spans="1:18" ht="47.25">
      <c r="A20" s="23" t="s">
        <v>59</v>
      </c>
      <c r="B20" s="24" t="s">
        <v>29</v>
      </c>
      <c r="C20" s="23" t="s">
        <v>56</v>
      </c>
      <c r="D20" s="25"/>
      <c r="E20" s="29" t="s">
        <v>60</v>
      </c>
      <c r="F20" s="24" t="s">
        <v>61</v>
      </c>
      <c r="G20" s="23" t="s">
        <v>42</v>
      </c>
      <c r="H20" s="24" t="s">
        <v>31</v>
      </c>
      <c r="I20" s="23" t="s">
        <v>100</v>
      </c>
      <c r="J20" s="30">
        <v>43691</v>
      </c>
      <c r="K20" s="27">
        <v>44244</v>
      </c>
      <c r="L20" s="28">
        <v>11832.8</v>
      </c>
      <c r="M20" s="28">
        <v>8452.68</v>
      </c>
      <c r="N20" s="28">
        <v>0</v>
      </c>
      <c r="O20" s="36">
        <f>1056.44+3129.72+861.56+826.34</f>
        <v>5874.0599999999995</v>
      </c>
      <c r="P20" s="36">
        <f>1123.88+1135.96+1056.44+869.88+861.56</f>
        <v>5047.719999999999</v>
      </c>
      <c r="Q20" s="28">
        <f t="shared" si="0"/>
        <v>28.95696823540779</v>
      </c>
      <c r="R20" s="9"/>
    </row>
    <row r="21" spans="1:18" ht="69.75" customHeight="1">
      <c r="A21" s="23" t="s">
        <v>52</v>
      </c>
      <c r="B21" s="24" t="s">
        <v>38</v>
      </c>
      <c r="C21" s="24" t="s">
        <v>30</v>
      </c>
      <c r="D21" s="24"/>
      <c r="E21" s="26" t="s">
        <v>39</v>
      </c>
      <c r="F21" s="24" t="s">
        <v>43</v>
      </c>
      <c r="G21" s="23" t="s">
        <v>40</v>
      </c>
      <c r="H21" s="23" t="s">
        <v>41</v>
      </c>
      <c r="I21" s="23" t="s">
        <v>84</v>
      </c>
      <c r="J21" s="30">
        <v>43804</v>
      </c>
      <c r="K21" s="27">
        <v>44170</v>
      </c>
      <c r="L21" s="28">
        <v>2724</v>
      </c>
      <c r="M21" s="28">
        <v>2724</v>
      </c>
      <c r="N21" s="28">
        <v>0</v>
      </c>
      <c r="O21" s="36">
        <f>2497+1135</f>
        <v>3632</v>
      </c>
      <c r="P21" s="36">
        <f>2270+908</f>
        <v>3178</v>
      </c>
      <c r="Q21" s="28">
        <f t="shared" si="0"/>
        <v>66.66666666666667</v>
      </c>
      <c r="R21" s="9"/>
    </row>
    <row r="22" spans="1:18" ht="47.25">
      <c r="A22" s="14" t="s">
        <v>63</v>
      </c>
      <c r="B22" s="12" t="s">
        <v>64</v>
      </c>
      <c r="C22" s="13" t="s">
        <v>32</v>
      </c>
      <c r="D22" s="22"/>
      <c r="E22" s="31" t="s">
        <v>65</v>
      </c>
      <c r="F22" s="12" t="s">
        <v>49</v>
      </c>
      <c r="G22" s="13" t="s">
        <v>66</v>
      </c>
      <c r="H22" s="13" t="s">
        <v>31</v>
      </c>
      <c r="I22" s="13" t="s">
        <v>85</v>
      </c>
      <c r="J22" s="18">
        <v>43739</v>
      </c>
      <c r="K22" s="18">
        <v>43919</v>
      </c>
      <c r="L22" s="19">
        <v>410.52</v>
      </c>
      <c r="M22" s="20">
        <v>0</v>
      </c>
      <c r="N22" s="20">
        <v>0</v>
      </c>
      <c r="O22" s="37">
        <v>68.42</v>
      </c>
      <c r="P22" s="37">
        <v>0</v>
      </c>
      <c r="Q22" s="20">
        <f t="shared" si="0"/>
        <v>16.666666666666668</v>
      </c>
      <c r="R22" s="9"/>
    </row>
    <row r="23" spans="1:18" ht="47.25">
      <c r="A23" s="23" t="s">
        <v>67</v>
      </c>
      <c r="B23" s="24" t="s">
        <v>64</v>
      </c>
      <c r="C23" s="23" t="s">
        <v>50</v>
      </c>
      <c r="D23" s="25"/>
      <c r="E23" s="29" t="s">
        <v>51</v>
      </c>
      <c r="F23" s="24" t="s">
        <v>48</v>
      </c>
      <c r="G23" s="23" t="s">
        <v>68</v>
      </c>
      <c r="H23" s="24" t="s">
        <v>31</v>
      </c>
      <c r="I23" s="23" t="s">
        <v>86</v>
      </c>
      <c r="J23" s="30">
        <v>43739</v>
      </c>
      <c r="K23" s="27">
        <v>43919</v>
      </c>
      <c r="L23" s="28">
        <v>138.54</v>
      </c>
      <c r="M23" s="28">
        <v>0</v>
      </c>
      <c r="N23" s="28">
        <v>0</v>
      </c>
      <c r="O23" s="36">
        <v>0</v>
      </c>
      <c r="P23" s="36">
        <v>0</v>
      </c>
      <c r="Q23" s="28">
        <f t="shared" si="0"/>
        <v>0</v>
      </c>
      <c r="R23" s="9"/>
    </row>
    <row r="24" spans="1:18" ht="47.25">
      <c r="A24" s="14" t="s">
        <v>69</v>
      </c>
      <c r="B24" s="12" t="s">
        <v>73</v>
      </c>
      <c r="C24" s="13" t="s">
        <v>56</v>
      </c>
      <c r="D24" s="22"/>
      <c r="E24" s="31" t="s">
        <v>70</v>
      </c>
      <c r="F24" s="12" t="s">
        <v>72</v>
      </c>
      <c r="G24" s="13" t="s">
        <v>71</v>
      </c>
      <c r="H24" s="13" t="s">
        <v>44</v>
      </c>
      <c r="I24" s="13" t="s">
        <v>101</v>
      </c>
      <c r="J24" s="18">
        <v>43753</v>
      </c>
      <c r="K24" s="18">
        <v>44118</v>
      </c>
      <c r="L24" s="19">
        <v>50000</v>
      </c>
      <c r="M24" s="19">
        <v>0</v>
      </c>
      <c r="N24" s="19">
        <v>0</v>
      </c>
      <c r="O24" s="38">
        <v>5017.58</v>
      </c>
      <c r="P24" s="38">
        <v>2166.85</v>
      </c>
      <c r="Q24" s="19">
        <f t="shared" si="0"/>
        <v>10.03516</v>
      </c>
      <c r="R24" s="9"/>
    </row>
    <row r="25" spans="1:18" ht="47.25">
      <c r="A25" s="23" t="s">
        <v>74</v>
      </c>
      <c r="B25" s="24" t="s">
        <v>75</v>
      </c>
      <c r="C25" s="23" t="s">
        <v>56</v>
      </c>
      <c r="D25" s="25"/>
      <c r="E25" s="29" t="s">
        <v>81</v>
      </c>
      <c r="F25" s="24" t="s">
        <v>76</v>
      </c>
      <c r="G25" s="23" t="s">
        <v>77</v>
      </c>
      <c r="H25" s="23" t="s">
        <v>33</v>
      </c>
      <c r="I25" s="23" t="s">
        <v>87</v>
      </c>
      <c r="J25" s="30">
        <v>43770</v>
      </c>
      <c r="K25" s="27">
        <v>44027</v>
      </c>
      <c r="L25" s="28">
        <v>31042</v>
      </c>
      <c r="M25" s="28">
        <v>0</v>
      </c>
      <c r="N25" s="28">
        <v>0</v>
      </c>
      <c r="O25" s="36">
        <v>0</v>
      </c>
      <c r="P25" s="36">
        <v>0</v>
      </c>
      <c r="Q25" s="19">
        <f t="shared" si="0"/>
        <v>0</v>
      </c>
      <c r="R25" s="9"/>
    </row>
    <row r="26" spans="1:18" ht="47.25">
      <c r="A26" s="23" t="s">
        <v>78</v>
      </c>
      <c r="B26" s="24" t="s">
        <v>79</v>
      </c>
      <c r="C26" s="23" t="s">
        <v>56</v>
      </c>
      <c r="D26" s="25"/>
      <c r="E26" s="11" t="s">
        <v>28</v>
      </c>
      <c r="F26" s="12" t="s">
        <v>34</v>
      </c>
      <c r="G26" s="13" t="s">
        <v>35</v>
      </c>
      <c r="H26" s="13" t="s">
        <v>33</v>
      </c>
      <c r="I26" s="24" t="s">
        <v>80</v>
      </c>
      <c r="J26" s="30">
        <v>43831</v>
      </c>
      <c r="K26" s="27">
        <v>44196</v>
      </c>
      <c r="L26" s="28">
        <v>60000</v>
      </c>
      <c r="M26" s="28">
        <v>0</v>
      </c>
      <c r="N26" s="28">
        <v>0</v>
      </c>
      <c r="O26" s="36">
        <f>10267.52+772.71</f>
        <v>11040.23</v>
      </c>
      <c r="P26" s="36">
        <f>10267.52+772.71</f>
        <v>11040.23</v>
      </c>
      <c r="Q26" s="19">
        <f t="shared" si="0"/>
        <v>18.400383333333334</v>
      </c>
      <c r="R26" s="9"/>
    </row>
    <row r="27" spans="1:18" ht="94.5">
      <c r="A27" s="23" t="s">
        <v>102</v>
      </c>
      <c r="B27" s="24" t="s">
        <v>103</v>
      </c>
      <c r="C27" s="23" t="s">
        <v>56</v>
      </c>
      <c r="D27" s="25"/>
      <c r="E27" s="35" t="s">
        <v>106</v>
      </c>
      <c r="F27" s="12" t="s">
        <v>104</v>
      </c>
      <c r="G27" s="13" t="s">
        <v>105</v>
      </c>
      <c r="H27" s="23" t="s">
        <v>37</v>
      </c>
      <c r="I27" s="24" t="s">
        <v>109</v>
      </c>
      <c r="J27" s="30">
        <v>43916</v>
      </c>
      <c r="K27" s="27">
        <v>44267</v>
      </c>
      <c r="L27" s="28">
        <v>66000</v>
      </c>
      <c r="M27" s="28">
        <v>0</v>
      </c>
      <c r="N27" s="28">
        <v>0</v>
      </c>
      <c r="O27" s="36">
        <f>2676.95+2322.7</f>
        <v>4999.65</v>
      </c>
      <c r="P27" s="36">
        <v>0</v>
      </c>
      <c r="Q27" s="19">
        <f t="shared" si="0"/>
        <v>7.575227272727272</v>
      </c>
      <c r="R27" s="9"/>
    </row>
    <row r="28" spans="1:18" ht="47.25">
      <c r="A28" s="23" t="s">
        <v>110</v>
      </c>
      <c r="B28" s="24" t="s">
        <v>111</v>
      </c>
      <c r="C28" s="23" t="s">
        <v>56</v>
      </c>
      <c r="D28" s="25"/>
      <c r="E28" s="11" t="s">
        <v>112</v>
      </c>
      <c r="F28" s="12" t="s">
        <v>113</v>
      </c>
      <c r="G28" s="13" t="s">
        <v>115</v>
      </c>
      <c r="H28" s="23" t="s">
        <v>31</v>
      </c>
      <c r="I28" s="24" t="s">
        <v>114</v>
      </c>
      <c r="J28" s="30">
        <v>43906</v>
      </c>
      <c r="K28" s="27">
        <v>44635</v>
      </c>
      <c r="L28" s="28">
        <v>93.6</v>
      </c>
      <c r="M28" s="28">
        <v>0</v>
      </c>
      <c r="N28" s="28">
        <v>0</v>
      </c>
      <c r="O28" s="36">
        <v>0</v>
      </c>
      <c r="P28" s="36">
        <v>0</v>
      </c>
      <c r="Q28" s="19">
        <f t="shared" si="0"/>
        <v>0</v>
      </c>
      <c r="R28" s="9"/>
    </row>
    <row r="29" spans="1:18" s="6" customFormat="1" ht="17.25" customHeight="1">
      <c r="A29" s="40" t="s">
        <v>7</v>
      </c>
      <c r="B29" s="40"/>
      <c r="C29" s="40"/>
      <c r="D29" s="40"/>
      <c r="E29" s="40"/>
      <c r="F29" s="40"/>
      <c r="G29" s="40"/>
      <c r="H29" s="40"/>
      <c r="I29" s="40"/>
      <c r="J29" s="40"/>
      <c r="K29" s="32"/>
      <c r="L29" s="32">
        <f>SUM(L15:L28)</f>
        <v>1950252.33</v>
      </c>
      <c r="M29" s="32">
        <f>SUM(M15:M28)</f>
        <v>16060.64</v>
      </c>
      <c r="N29" s="32">
        <f>SUM(N15:N28)</f>
        <v>117387.88</v>
      </c>
      <c r="O29" s="32">
        <f>SUM(O15:O28)</f>
        <v>629533.89</v>
      </c>
      <c r="P29" s="32"/>
      <c r="Q29" s="34"/>
      <c r="R29" s="9"/>
    </row>
    <row r="30" ht="15.75">
      <c r="A30" s="3" t="s">
        <v>21</v>
      </c>
    </row>
    <row r="31" ht="15.75">
      <c r="A31" s="2" t="s">
        <v>8</v>
      </c>
    </row>
    <row r="33" spans="1:1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9" ht="15.75">
      <c r="A34" s="41"/>
      <c r="B34" s="41"/>
      <c r="C34" s="41"/>
      <c r="D34" s="41"/>
      <c r="E34" s="41"/>
      <c r="F34" s="41"/>
      <c r="G34" s="41"/>
      <c r="H34" s="41"/>
      <c r="I34" s="10"/>
    </row>
  </sheetData>
  <sheetProtection selectLockedCells="1" selectUnlockedCells="1"/>
  <mergeCells count="3">
    <mergeCell ref="A13:Q13"/>
    <mergeCell ref="A29:J29"/>
    <mergeCell ref="A34:H34"/>
  </mergeCells>
  <printOptions horizontalCentered="1"/>
  <pageMargins left="0.15748031496062992" right="0.3937007874015748" top="0.7874015748031497" bottom="0.7874015748031497" header="0.5118110236220472" footer="0.5118110236220472"/>
  <pageSetup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2020-05-21T01:17:19Z</cp:lastPrinted>
  <dcterms:created xsi:type="dcterms:W3CDTF">2019-08-14T12:15:10Z</dcterms:created>
  <dcterms:modified xsi:type="dcterms:W3CDTF">2023-09-26T11:29:53Z</dcterms:modified>
  <cp:category/>
  <cp:version/>
  <cp:contentType/>
  <cp:contentStatus/>
</cp:coreProperties>
</file>